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defaultThemeVersion="166925"/>
  <xr:revisionPtr revIDLastSave="0" documentId="13_ncr:1_{228B0D46-4296-4D93-849E-5CCD7AB0A801}" xr6:coauthVersionLast="47" xr6:coauthVersionMax="47" xr10:uidLastSave="{00000000-0000-0000-0000-000000000000}"/>
  <bookViews>
    <workbookView xWindow="-120" yWindow="-120" windowWidth="23280" windowHeight="14880" tabRatio="712" activeTab="5" xr2:uid="{F85C13DD-CEF6-4C00-8B83-16D9CA0ABBED}"/>
  </bookViews>
  <sheets>
    <sheet name="Contents" sheetId="2" r:id="rId1"/>
    <sheet name="1. By Sponsor" sheetId="35" r:id="rId2"/>
    <sheet name="2. By Payer" sheetId="36" r:id="rId3"/>
    <sheet name="3. By Category-Hist &amp; Proj" sheetId="42" r:id="rId4"/>
    <sheet name="4. By Category-Per Capita" sheetId="39" r:id="rId5"/>
    <sheet name="5. By Medical Condition" sheetId="43" r:id="rId6"/>
  </sheets>
  <externalReferences>
    <externalReference r:id="rId7"/>
    <externalReference r:id="rId8"/>
    <externalReference r:id="rId9"/>
  </externalReferences>
  <definedNames>
    <definedName name="_CMD" localSheetId="1">#REF!</definedName>
    <definedName name="_CMD" localSheetId="2">#REF!</definedName>
    <definedName name="_CMD" localSheetId="3">#REF!</definedName>
    <definedName name="_CMD" localSheetId="5">#REF!</definedName>
    <definedName name="_CMD">#REF!</definedName>
    <definedName name="_OUTPUT" localSheetId="1">#REF!</definedName>
    <definedName name="_OUTPUT" localSheetId="2">#REF!</definedName>
    <definedName name="_OUTPUT" localSheetId="3">#REF!</definedName>
    <definedName name="_OUTPUT" localSheetId="5">#REF!</definedName>
    <definedName name="_OUTPUT">#REF!</definedName>
    <definedName name="Center" localSheetId="1">#REF!,#REF!,#REF!,#REF!,#REF!,#REF!,#REF!</definedName>
    <definedName name="Center" localSheetId="2">#REF!,#REF!,#REF!,#REF!,#REF!,#REF!,#REF!</definedName>
    <definedName name="Center" localSheetId="3">#REF!,#REF!,#REF!,#REF!,#REF!,#REF!,#REF!</definedName>
    <definedName name="Center" localSheetId="5">#REF!,#REF!,#REF!,#REF!,#REF!,#REF!,#REF!</definedName>
    <definedName name="Center">#REF!,#REF!,#REF!,#REF!,#REF!,#REF!,#REF!</definedName>
    <definedName name="Center2" localSheetId="1">#REF!,#REF!,#REF!,#REF!,#REF!,#REF!,#REF!</definedName>
    <definedName name="Center2" localSheetId="2">#REF!,#REF!,#REF!,#REF!,#REF!,#REF!,#REF!</definedName>
    <definedName name="Center2" localSheetId="3">#REF!,#REF!,#REF!,#REF!,#REF!,#REF!,#REF!</definedName>
    <definedName name="Center2" localSheetId="5">#REF!,#REF!,#REF!,#REF!,#REF!,#REF!,#REF!</definedName>
    <definedName name="Center2">#REF!,#REF!,#REF!,#REF!,#REF!,#REF!,#REF!</definedName>
    <definedName name="Note1">'[1]Global Notes'!$B$13</definedName>
    <definedName name="Note2">'[1]Global Notes'!$B$14</definedName>
    <definedName name="Note3">'[1]Global Notes'!$B$15</definedName>
    <definedName name="PERSON90" localSheetId="1">#REF!</definedName>
    <definedName name="PERSON90" localSheetId="2">#REF!</definedName>
    <definedName name="PERSON90" localSheetId="3">#REF!</definedName>
    <definedName name="PERSON90" localSheetId="5">#REF!</definedName>
    <definedName name="PERSON90">#REF!</definedName>
    <definedName name="_xlnm.Print_Area" localSheetId="3">#REF!</definedName>
    <definedName name="_xlnm.Print_Area" localSheetId="5">#REF!</definedName>
    <definedName name="_xlnm.Print_Area">#REF!</definedName>
    <definedName name="PRINT_AREA_MI" localSheetId="1">#REF!</definedName>
    <definedName name="PRINT_AREA_MI" localSheetId="2">#REF!</definedName>
    <definedName name="PRINT_AREA_MI" localSheetId="3">#REF!</definedName>
    <definedName name="PRINT_AREA_MI" localSheetId="5">#REF!</definedName>
    <definedName name="PRINT_AREA_MI">#REF!</definedName>
    <definedName name="_xlnm.Print_Titles" localSheetId="2">'2. By Payer'!$1:$2</definedName>
    <definedName name="_xlnm.Print_Titles" localSheetId="5">'5. By Medical Condition'!$1:$2</definedName>
    <definedName name="Right" localSheetId="1">#REF!,#REF!,#REF!,#REF!,#REF!,#REF!,#REF!,#REF!,#REF!</definedName>
    <definedName name="Right" localSheetId="2">#REF!,#REF!,#REF!,#REF!,#REF!,#REF!,#REF!,#REF!,#REF!</definedName>
    <definedName name="Right" localSheetId="3">#REF!,#REF!,#REF!,#REF!,#REF!,#REF!,#REF!,#REF!,#REF!</definedName>
    <definedName name="Right" localSheetId="5">#REF!,#REF!,#REF!,#REF!,#REF!,#REF!,#REF!,#REF!,#REF!</definedName>
    <definedName name="Right">#REF!,#REF!,#REF!,#REF!,#REF!,#REF!,#REF!,#REF!,#REF!</definedName>
    <definedName name="Source1">'[1]Global Notes'!$B$16</definedName>
    <definedName name="Source2">'[1]Global Notes'!$B$17</definedName>
    <definedName name="SponsorNote">'[1]Global Notes'!$B$18</definedName>
    <definedName name="Table" localSheetId="1">#REF!</definedName>
    <definedName name="Table" localSheetId="2">#REF!</definedName>
    <definedName name="Table" localSheetId="3">#REF!</definedName>
    <definedName name="Table" localSheetId="5">#REF!</definedName>
    <definedName name="Table">#REF!</definedName>
    <definedName name="Table2" localSheetId="1">#REF!</definedName>
    <definedName name="Table2" localSheetId="2">#REF!</definedName>
    <definedName name="Table2" localSheetId="3">#REF!</definedName>
    <definedName name="Table2" localSheetId="5">#REF!</definedName>
    <definedName name="Table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0" i="43" l="1"/>
  <c r="G60" i="43"/>
  <c r="F60" i="43"/>
  <c r="E60" i="43"/>
  <c r="D60" i="43"/>
  <c r="C60" i="43"/>
  <c r="B60" i="43"/>
  <c r="H59" i="43"/>
  <c r="G59" i="43"/>
  <c r="F59" i="43"/>
  <c r="E59" i="43"/>
  <c r="D59" i="43"/>
  <c r="C59" i="43"/>
  <c r="B59" i="43"/>
  <c r="H58" i="43"/>
  <c r="G58" i="43"/>
  <c r="F58" i="43"/>
  <c r="E58" i="43"/>
  <c r="D58" i="43"/>
  <c r="C58" i="43"/>
  <c r="B58" i="43"/>
  <c r="H57" i="43"/>
  <c r="G57" i="43"/>
  <c r="F57" i="43"/>
  <c r="E57" i="43"/>
  <c r="D57" i="43"/>
  <c r="C57" i="43"/>
  <c r="B57" i="43"/>
  <c r="H56" i="43"/>
  <c r="G56" i="43"/>
  <c r="F56" i="43"/>
  <c r="E56" i="43"/>
  <c r="D56" i="43"/>
  <c r="C56" i="43"/>
  <c r="B56" i="43"/>
  <c r="H55" i="43"/>
  <c r="G55" i="43"/>
  <c r="F55" i="43"/>
  <c r="E55" i="43"/>
  <c r="D55" i="43"/>
  <c r="C55" i="43"/>
  <c r="B55" i="43"/>
  <c r="H54" i="43"/>
  <c r="G54" i="43"/>
  <c r="F54" i="43"/>
  <c r="E54" i="43"/>
  <c r="D54" i="43"/>
  <c r="C54" i="43"/>
  <c r="B54" i="43"/>
  <c r="H53" i="43"/>
  <c r="G53" i="43"/>
  <c r="F53" i="43"/>
  <c r="E53" i="43"/>
  <c r="D53" i="43"/>
  <c r="C53" i="43"/>
  <c r="B53" i="43"/>
  <c r="H52" i="43"/>
  <c r="G52" i="43"/>
  <c r="F52" i="43"/>
  <c r="E52" i="43"/>
  <c r="D52" i="43"/>
  <c r="C52" i="43"/>
  <c r="B52" i="43"/>
  <c r="H51" i="43"/>
  <c r="G51" i="43"/>
  <c r="F51" i="43"/>
  <c r="E51" i="43"/>
  <c r="D51" i="43"/>
  <c r="C51" i="43"/>
  <c r="B51" i="43"/>
  <c r="H50" i="43"/>
  <c r="G50" i="43"/>
  <c r="F50" i="43"/>
  <c r="E50" i="43"/>
  <c r="D50" i="43"/>
  <c r="C50" i="43"/>
  <c r="B50" i="43"/>
  <c r="H49" i="43"/>
  <c r="G49" i="43"/>
  <c r="F49" i="43"/>
  <c r="E49" i="43"/>
  <c r="D49" i="43"/>
  <c r="C49" i="43"/>
  <c r="B49" i="43"/>
  <c r="H48" i="43"/>
  <c r="G48" i="43"/>
  <c r="F48" i="43"/>
  <c r="E48" i="43"/>
  <c r="D48" i="43"/>
  <c r="C48" i="43"/>
  <c r="B48" i="43"/>
  <c r="H47" i="43"/>
  <c r="G47" i="43"/>
  <c r="F47" i="43"/>
  <c r="E47" i="43"/>
  <c r="D47" i="43"/>
  <c r="C47" i="43"/>
  <c r="B47" i="43"/>
  <c r="H46" i="43"/>
  <c r="G46" i="43"/>
  <c r="F46" i="43"/>
  <c r="E46" i="43"/>
  <c r="D46" i="43"/>
  <c r="C46" i="43"/>
  <c r="B46" i="43"/>
  <c r="H45" i="43"/>
  <c r="G45" i="43"/>
  <c r="F45" i="43"/>
  <c r="E45" i="43"/>
  <c r="D45" i="43"/>
  <c r="C45" i="43"/>
  <c r="B45" i="43"/>
  <c r="H40" i="43"/>
  <c r="G40" i="43"/>
  <c r="F40" i="43"/>
  <c r="E40" i="43"/>
  <c r="D40" i="43"/>
  <c r="C40" i="43"/>
  <c r="B40" i="43"/>
  <c r="H39" i="43"/>
  <c r="G39" i="43"/>
  <c r="F39" i="43"/>
  <c r="E39" i="43"/>
  <c r="D39" i="43"/>
  <c r="C39" i="43"/>
  <c r="B39" i="43"/>
  <c r="H38" i="43"/>
  <c r="G38" i="43"/>
  <c r="F38" i="43"/>
  <c r="E38" i="43"/>
  <c r="D38" i="43"/>
  <c r="C38" i="43"/>
  <c r="B38" i="43"/>
  <c r="H37" i="43"/>
  <c r="G37" i="43"/>
  <c r="F37" i="43"/>
  <c r="E37" i="43"/>
  <c r="D37" i="43"/>
  <c r="C37" i="43"/>
  <c r="B37" i="43"/>
  <c r="H36" i="43"/>
  <c r="G36" i="43"/>
  <c r="F36" i="43"/>
  <c r="E36" i="43"/>
  <c r="D36" i="43"/>
  <c r="C36" i="43"/>
  <c r="B36" i="43"/>
  <c r="H35" i="43"/>
  <c r="G35" i="43"/>
  <c r="F35" i="43"/>
  <c r="E35" i="43"/>
  <c r="D35" i="43"/>
  <c r="C35" i="43"/>
  <c r="B35" i="43"/>
  <c r="H34" i="43"/>
  <c r="G34" i="43"/>
  <c r="F34" i="43"/>
  <c r="E34" i="43"/>
  <c r="D34" i="43"/>
  <c r="C34" i="43"/>
  <c r="B34" i="43"/>
  <c r="H33" i="43"/>
  <c r="G33" i="43"/>
  <c r="F33" i="43"/>
  <c r="E33" i="43"/>
  <c r="D33" i="43"/>
  <c r="C33" i="43"/>
  <c r="B33" i="43"/>
  <c r="H32" i="43"/>
  <c r="G32" i="43"/>
  <c r="F32" i="43"/>
  <c r="E32" i="43"/>
  <c r="D32" i="43"/>
  <c r="C32" i="43"/>
  <c r="B32" i="43"/>
  <c r="H31" i="43"/>
  <c r="G31" i="43"/>
  <c r="F31" i="43"/>
  <c r="E31" i="43"/>
  <c r="D31" i="43"/>
  <c r="C31" i="43"/>
  <c r="B31" i="43"/>
  <c r="H30" i="43"/>
  <c r="G30" i="43"/>
  <c r="F30" i="43"/>
  <c r="E30" i="43"/>
  <c r="D30" i="43"/>
  <c r="C30" i="43"/>
  <c r="B30" i="43"/>
  <c r="H29" i="43"/>
  <c r="G29" i="43"/>
  <c r="F29" i="43"/>
  <c r="E29" i="43"/>
  <c r="D29" i="43"/>
  <c r="C29" i="43"/>
  <c r="B29" i="43"/>
  <c r="H28" i="43"/>
  <c r="G28" i="43"/>
  <c r="F28" i="43"/>
  <c r="E28" i="43"/>
  <c r="D28" i="43"/>
  <c r="C28" i="43"/>
  <c r="B28" i="43"/>
  <c r="H27" i="43"/>
  <c r="G27" i="43"/>
  <c r="F27" i="43"/>
  <c r="E27" i="43"/>
  <c r="D27" i="43"/>
  <c r="C27" i="43"/>
  <c r="B27" i="43"/>
  <c r="H26" i="43"/>
  <c r="G26" i="43"/>
  <c r="F26" i="43"/>
  <c r="E26" i="43"/>
  <c r="D26" i="43"/>
  <c r="C26" i="43"/>
  <c r="B26" i="43"/>
  <c r="H25" i="43"/>
  <c r="G25" i="43"/>
  <c r="F25" i="43"/>
  <c r="E25" i="43"/>
  <c r="D25" i="43"/>
  <c r="C25" i="43"/>
  <c r="B25" i="43"/>
  <c r="X80" i="42"/>
  <c r="W80" i="42"/>
  <c r="V80" i="42"/>
  <c r="U80" i="42"/>
  <c r="T80" i="42"/>
  <c r="S80" i="42"/>
  <c r="R80" i="42"/>
  <c r="Q80" i="42"/>
  <c r="P80" i="42"/>
  <c r="O80" i="42"/>
  <c r="N80" i="42"/>
  <c r="M80" i="42"/>
  <c r="L80" i="42"/>
  <c r="K80" i="42"/>
  <c r="J80" i="42"/>
  <c r="I80" i="42"/>
  <c r="H80" i="42"/>
  <c r="G80" i="42"/>
  <c r="F80" i="42"/>
  <c r="E80" i="42"/>
  <c r="D80" i="42"/>
  <c r="C80" i="42"/>
  <c r="B80" i="42"/>
  <c r="X79" i="42"/>
  <c r="W79" i="42"/>
  <c r="V79" i="42"/>
  <c r="U79" i="42"/>
  <c r="T79" i="42"/>
  <c r="S79" i="42"/>
  <c r="R79" i="42"/>
  <c r="Q79" i="42"/>
  <c r="P79" i="42"/>
  <c r="O79" i="42"/>
  <c r="N79" i="42"/>
  <c r="M79" i="42"/>
  <c r="L79" i="42"/>
  <c r="K79" i="42"/>
  <c r="J79" i="42"/>
  <c r="I79" i="42"/>
  <c r="H79" i="42"/>
  <c r="G79" i="42"/>
  <c r="F79" i="42"/>
  <c r="E79" i="42"/>
  <c r="D79" i="42"/>
  <c r="C79" i="42"/>
  <c r="B79" i="42"/>
  <c r="X78" i="42"/>
  <c r="W78" i="42"/>
  <c r="V78" i="42"/>
  <c r="U78" i="42"/>
  <c r="T78" i="42"/>
  <c r="S78" i="42"/>
  <c r="R78" i="42"/>
  <c r="Q78" i="42"/>
  <c r="P78" i="42"/>
  <c r="O78" i="42"/>
  <c r="N78" i="42"/>
  <c r="M78" i="42"/>
  <c r="L78" i="42"/>
  <c r="K78" i="42"/>
  <c r="J78" i="42"/>
  <c r="I78" i="42"/>
  <c r="H78" i="42"/>
  <c r="G78" i="42"/>
  <c r="F78" i="42"/>
  <c r="E78" i="42"/>
  <c r="D78" i="42"/>
  <c r="C78" i="42"/>
  <c r="B78" i="42"/>
  <c r="X77" i="42"/>
  <c r="W77" i="42"/>
  <c r="V77" i="42"/>
  <c r="U77" i="42"/>
  <c r="T77" i="42"/>
  <c r="S77" i="42"/>
  <c r="R77" i="42"/>
  <c r="Q77" i="42"/>
  <c r="P77" i="42"/>
  <c r="O77" i="42"/>
  <c r="N77" i="42"/>
  <c r="M77" i="42"/>
  <c r="L77" i="42"/>
  <c r="K77" i="42"/>
  <c r="J77" i="42"/>
  <c r="I77" i="42"/>
  <c r="H77" i="42"/>
  <c r="G77" i="42"/>
  <c r="F77" i="42"/>
  <c r="E77" i="42"/>
  <c r="D77" i="42"/>
  <c r="C77" i="42"/>
  <c r="B77" i="42"/>
  <c r="X76" i="42"/>
  <c r="W76" i="42"/>
  <c r="V76" i="42"/>
  <c r="U76" i="42"/>
  <c r="T76" i="42"/>
  <c r="S76" i="42"/>
  <c r="R76" i="42"/>
  <c r="Q76" i="42"/>
  <c r="P76" i="42"/>
  <c r="O76" i="42"/>
  <c r="N76" i="42"/>
  <c r="M76" i="42"/>
  <c r="L76" i="42"/>
  <c r="K76" i="42"/>
  <c r="J76" i="42"/>
  <c r="I76" i="42"/>
  <c r="H76" i="42"/>
  <c r="G76" i="42"/>
  <c r="F76" i="42"/>
  <c r="E76" i="42"/>
  <c r="D76" i="42"/>
  <c r="C76" i="42"/>
  <c r="B76" i="42"/>
  <c r="X75" i="42"/>
  <c r="W75" i="42"/>
  <c r="V75" i="42"/>
  <c r="U75" i="42"/>
  <c r="T75" i="42"/>
  <c r="S75" i="42"/>
  <c r="R75" i="42"/>
  <c r="Q75" i="42"/>
  <c r="P75" i="42"/>
  <c r="O75" i="42"/>
  <c r="N75" i="42"/>
  <c r="M75" i="42"/>
  <c r="L75" i="42"/>
  <c r="K75" i="42"/>
  <c r="J75" i="42"/>
  <c r="I75" i="42"/>
  <c r="H75" i="42"/>
  <c r="G75" i="42"/>
  <c r="E75" i="42"/>
  <c r="D75" i="42"/>
  <c r="C75" i="42"/>
  <c r="B75" i="42"/>
  <c r="X74" i="42"/>
  <c r="W74" i="42"/>
  <c r="V74" i="42"/>
  <c r="U74" i="42"/>
  <c r="T74" i="42"/>
  <c r="S74" i="42"/>
  <c r="R74" i="42"/>
  <c r="Q74" i="42"/>
  <c r="P74" i="42"/>
  <c r="O74" i="42"/>
  <c r="N74" i="42"/>
  <c r="M74" i="42"/>
  <c r="L74" i="42"/>
  <c r="K74" i="42"/>
  <c r="J74" i="42"/>
  <c r="I74" i="42"/>
  <c r="H74" i="42"/>
  <c r="G74" i="42"/>
  <c r="F74" i="42"/>
  <c r="E74" i="42"/>
  <c r="D74" i="42"/>
  <c r="C74" i="42"/>
  <c r="B74" i="42"/>
  <c r="X73" i="42"/>
  <c r="W73" i="42"/>
  <c r="V73" i="42"/>
  <c r="U73" i="42"/>
  <c r="T73" i="42"/>
  <c r="S73" i="42"/>
  <c r="R73" i="42"/>
  <c r="Q73" i="42"/>
  <c r="P73" i="42"/>
  <c r="O73" i="42"/>
  <c r="N73" i="42"/>
  <c r="M73" i="42"/>
  <c r="L73" i="42"/>
  <c r="K73" i="42"/>
  <c r="J73" i="42"/>
  <c r="I73" i="42"/>
  <c r="H73" i="42"/>
  <c r="G73" i="42"/>
  <c r="F73" i="42"/>
  <c r="E73" i="42"/>
  <c r="D73" i="42"/>
  <c r="C73" i="42"/>
  <c r="B73" i="42"/>
  <c r="X72" i="42"/>
  <c r="W72" i="42"/>
  <c r="V72" i="42"/>
  <c r="U72" i="42"/>
  <c r="T72" i="42"/>
  <c r="S72" i="42"/>
  <c r="R72" i="42"/>
  <c r="Q72" i="42"/>
  <c r="P72" i="42"/>
  <c r="O72" i="42"/>
  <c r="N72" i="42"/>
  <c r="M72" i="42"/>
  <c r="L72" i="42"/>
  <c r="K72" i="42"/>
  <c r="J72" i="42"/>
  <c r="I72" i="42"/>
  <c r="H72" i="42"/>
  <c r="G72" i="42"/>
  <c r="F72" i="42"/>
  <c r="E72" i="42"/>
  <c r="D72" i="42"/>
  <c r="C72" i="42"/>
  <c r="B72" i="42"/>
  <c r="X71" i="42"/>
  <c r="W71" i="42"/>
  <c r="V71" i="42"/>
  <c r="U71" i="42"/>
  <c r="T71" i="42"/>
  <c r="S71" i="42"/>
  <c r="R71" i="42"/>
  <c r="Q71" i="42"/>
  <c r="P71" i="42"/>
  <c r="O71" i="42"/>
  <c r="N71" i="42"/>
  <c r="M71" i="42"/>
  <c r="L71" i="42"/>
  <c r="K71" i="42"/>
  <c r="J71" i="42"/>
  <c r="I71" i="42"/>
  <c r="H71" i="42"/>
  <c r="G71" i="42"/>
  <c r="F71" i="42"/>
  <c r="E71" i="42"/>
  <c r="D71" i="42"/>
  <c r="C71" i="42"/>
  <c r="B71" i="42"/>
  <c r="X70" i="42"/>
  <c r="W70" i="42"/>
  <c r="V70" i="42"/>
  <c r="U70" i="42"/>
  <c r="T70" i="42"/>
  <c r="S70" i="42"/>
  <c r="R70" i="42"/>
  <c r="Q70" i="42"/>
  <c r="P70" i="42"/>
  <c r="O70" i="42"/>
  <c r="N70" i="42"/>
  <c r="M70" i="42"/>
  <c r="L70" i="42"/>
  <c r="K70" i="42"/>
  <c r="J70" i="42"/>
  <c r="I70" i="42"/>
  <c r="H70" i="42"/>
  <c r="G70" i="42"/>
  <c r="F70" i="42"/>
  <c r="E70" i="42"/>
  <c r="D70" i="42"/>
  <c r="C70" i="42"/>
  <c r="B70" i="42"/>
  <c r="X69" i="42"/>
  <c r="W69" i="42"/>
  <c r="V69" i="42"/>
  <c r="U69" i="42"/>
  <c r="T69" i="42"/>
  <c r="S69" i="42"/>
  <c r="R69" i="42"/>
  <c r="Q69" i="42"/>
  <c r="P69" i="42"/>
  <c r="O69" i="42"/>
  <c r="N69" i="42"/>
  <c r="M69" i="42"/>
  <c r="L69" i="42"/>
  <c r="K69" i="42"/>
  <c r="J69" i="42"/>
  <c r="I69" i="42"/>
  <c r="H69" i="42"/>
  <c r="G69" i="42"/>
  <c r="F69" i="42"/>
  <c r="E69" i="42"/>
  <c r="D69" i="42"/>
  <c r="C69" i="42"/>
  <c r="B69" i="42"/>
  <c r="X68" i="42"/>
  <c r="W68" i="42"/>
  <c r="V68" i="42"/>
  <c r="U68" i="42"/>
  <c r="T68" i="42"/>
  <c r="S68" i="42"/>
  <c r="R68" i="42"/>
  <c r="Q68" i="42"/>
  <c r="P68" i="42"/>
  <c r="O68" i="42"/>
  <c r="N68" i="42"/>
  <c r="M68" i="42"/>
  <c r="L68" i="42"/>
  <c r="K68" i="42"/>
  <c r="J68" i="42"/>
  <c r="I68" i="42"/>
  <c r="H68" i="42"/>
  <c r="G68" i="42"/>
  <c r="F68" i="42"/>
  <c r="E68" i="42"/>
  <c r="D68" i="42"/>
  <c r="C68" i="42"/>
  <c r="B68" i="42"/>
  <c r="X67" i="42"/>
  <c r="W67" i="42"/>
  <c r="V67" i="42"/>
  <c r="U67" i="42"/>
  <c r="T67" i="42"/>
  <c r="S67" i="42"/>
  <c r="R67" i="42"/>
  <c r="Q67" i="42"/>
  <c r="P67" i="42"/>
  <c r="O67" i="42"/>
  <c r="N67" i="42"/>
  <c r="M67" i="42"/>
  <c r="L67" i="42"/>
  <c r="K67" i="42"/>
  <c r="J67" i="42"/>
  <c r="I67" i="42"/>
  <c r="H67" i="42"/>
  <c r="G67" i="42"/>
  <c r="F67" i="42"/>
  <c r="E67" i="42"/>
  <c r="D67" i="42"/>
  <c r="C67" i="42"/>
  <c r="B67" i="42"/>
  <c r="X66" i="42"/>
  <c r="W66" i="42"/>
  <c r="V66" i="42"/>
  <c r="U66" i="42"/>
  <c r="T66" i="42"/>
  <c r="S66" i="42"/>
  <c r="R66" i="42"/>
  <c r="Q66" i="42"/>
  <c r="P66" i="42"/>
  <c r="O66" i="42"/>
  <c r="N66" i="42"/>
  <c r="M66" i="42"/>
  <c r="L66" i="42"/>
  <c r="K66" i="42"/>
  <c r="J66" i="42"/>
  <c r="I66" i="42"/>
  <c r="H66" i="42"/>
  <c r="G66" i="42"/>
  <c r="F66" i="42"/>
  <c r="E66" i="42"/>
  <c r="D66" i="42"/>
  <c r="C66" i="42"/>
  <c r="B66" i="42"/>
  <c r="X65" i="42"/>
  <c r="W65" i="42"/>
  <c r="V65" i="42"/>
  <c r="U65" i="42"/>
  <c r="T65" i="42"/>
  <c r="S65" i="42"/>
  <c r="R65" i="42"/>
  <c r="Q65" i="42"/>
  <c r="P65" i="42"/>
  <c r="O65" i="42"/>
  <c r="N65" i="42"/>
  <c r="M65" i="42"/>
  <c r="L65" i="42"/>
  <c r="K65" i="42"/>
  <c r="J65" i="42"/>
  <c r="I65" i="42"/>
  <c r="H65" i="42"/>
  <c r="G65" i="42"/>
  <c r="F65" i="42"/>
  <c r="E65" i="42"/>
  <c r="D65" i="42"/>
  <c r="C65" i="42"/>
  <c r="B65" i="42"/>
  <c r="X64" i="42"/>
  <c r="W64" i="42"/>
  <c r="V64" i="42"/>
  <c r="U64" i="42"/>
  <c r="T64" i="42"/>
  <c r="S64" i="42"/>
  <c r="R64" i="42"/>
  <c r="Q64" i="42"/>
  <c r="P64" i="42"/>
  <c r="O64" i="42"/>
  <c r="N64" i="42"/>
  <c r="M64" i="42"/>
  <c r="L64" i="42"/>
  <c r="K64" i="42"/>
  <c r="J64" i="42"/>
  <c r="I64" i="42"/>
  <c r="H64" i="42"/>
  <c r="G64" i="42"/>
  <c r="F64" i="42"/>
  <c r="E64" i="42"/>
  <c r="D64" i="42"/>
  <c r="C64" i="42"/>
  <c r="B64" i="42"/>
  <c r="X63" i="42"/>
  <c r="W63" i="42"/>
  <c r="V63" i="42"/>
  <c r="U63" i="42"/>
  <c r="T63" i="42"/>
  <c r="S63" i="42"/>
  <c r="R63" i="42"/>
  <c r="Q63" i="42"/>
  <c r="P63" i="42"/>
  <c r="O63" i="42"/>
  <c r="N63" i="42"/>
  <c r="M63" i="42"/>
  <c r="L63" i="42"/>
  <c r="K63" i="42"/>
  <c r="J63" i="42"/>
  <c r="I63" i="42"/>
  <c r="H63" i="42"/>
  <c r="G63" i="42"/>
  <c r="F63" i="42"/>
  <c r="E63" i="42"/>
  <c r="D63" i="42"/>
  <c r="C63" i="42"/>
  <c r="B63" i="42"/>
  <c r="X62" i="42"/>
  <c r="W62" i="42"/>
  <c r="V62" i="42"/>
  <c r="U62" i="42"/>
  <c r="T62" i="42"/>
  <c r="S62" i="42"/>
  <c r="R62" i="42"/>
  <c r="Q62" i="42"/>
  <c r="P62" i="42"/>
  <c r="O62" i="42"/>
  <c r="N62" i="42"/>
  <c r="M62" i="42"/>
  <c r="L62" i="42"/>
  <c r="K62" i="42"/>
  <c r="J62" i="42"/>
  <c r="I62" i="42"/>
  <c r="H62" i="42"/>
  <c r="G62" i="42"/>
  <c r="F62" i="42"/>
  <c r="E62" i="42"/>
  <c r="D62" i="42"/>
  <c r="C62" i="42"/>
  <c r="B62" i="42"/>
  <c r="X61" i="42"/>
  <c r="W61" i="42"/>
  <c r="V61" i="42"/>
  <c r="U61" i="42"/>
  <c r="T61" i="42"/>
  <c r="S61" i="42"/>
  <c r="R61" i="42"/>
  <c r="Q61" i="42"/>
  <c r="P61" i="42"/>
  <c r="O61" i="42"/>
  <c r="N61" i="42"/>
  <c r="M61" i="42"/>
  <c r="L61" i="42"/>
  <c r="K61" i="42"/>
  <c r="J61" i="42"/>
  <c r="I61" i="42"/>
  <c r="H61" i="42"/>
  <c r="G61" i="42"/>
  <c r="F61" i="42"/>
  <c r="E61" i="42"/>
  <c r="D61" i="42"/>
  <c r="C61" i="42"/>
  <c r="B61" i="42"/>
  <c r="X60" i="42"/>
  <c r="W60" i="42"/>
  <c r="V60" i="42"/>
  <c r="U60" i="42"/>
  <c r="T60" i="42"/>
  <c r="S60" i="42"/>
  <c r="R60" i="42"/>
  <c r="Q60" i="42"/>
  <c r="P60" i="42"/>
  <c r="O60" i="42"/>
  <c r="N60" i="42"/>
  <c r="M60" i="42"/>
  <c r="L60" i="42"/>
  <c r="K60" i="42"/>
  <c r="J60" i="42"/>
  <c r="I60" i="42"/>
  <c r="H60" i="42"/>
  <c r="G60" i="42"/>
  <c r="F60" i="42"/>
  <c r="E60" i="42"/>
  <c r="D60" i="42"/>
  <c r="C60" i="42"/>
  <c r="B60" i="42"/>
  <c r="W54" i="42"/>
  <c r="V54" i="42"/>
  <c r="U54" i="42"/>
  <c r="T54" i="42"/>
  <c r="S54" i="42"/>
  <c r="R54" i="42"/>
  <c r="Q54" i="42"/>
  <c r="P54" i="42"/>
  <c r="O54" i="42"/>
  <c r="N54" i="42"/>
  <c r="M54" i="42"/>
  <c r="L54" i="42"/>
  <c r="K54" i="42"/>
  <c r="J54" i="42"/>
  <c r="I54" i="42"/>
  <c r="H54" i="42"/>
  <c r="G54" i="42"/>
  <c r="F54" i="42"/>
  <c r="E54" i="42"/>
  <c r="D54" i="42"/>
  <c r="C54" i="42"/>
  <c r="B54" i="42"/>
  <c r="W53" i="42"/>
  <c r="V53" i="42"/>
  <c r="U53" i="42"/>
  <c r="T53" i="42"/>
  <c r="S53" i="42"/>
  <c r="R53" i="42"/>
  <c r="Q53" i="42"/>
  <c r="P53" i="42"/>
  <c r="O53" i="42"/>
  <c r="N53" i="42"/>
  <c r="M53" i="42"/>
  <c r="L53" i="42"/>
  <c r="K53" i="42"/>
  <c r="J53" i="42"/>
  <c r="I53" i="42"/>
  <c r="H53" i="42"/>
  <c r="G53" i="42"/>
  <c r="F53" i="42"/>
  <c r="E53" i="42"/>
  <c r="D53" i="42"/>
  <c r="C53" i="42"/>
  <c r="B53" i="42"/>
  <c r="W52" i="42"/>
  <c r="V52" i="42"/>
  <c r="U52" i="42"/>
  <c r="T52" i="42"/>
  <c r="S52" i="42"/>
  <c r="R52" i="42"/>
  <c r="Q52" i="42"/>
  <c r="P52" i="42"/>
  <c r="O52" i="42"/>
  <c r="N52" i="42"/>
  <c r="M52" i="42"/>
  <c r="L52" i="42"/>
  <c r="K52" i="42"/>
  <c r="J52" i="42"/>
  <c r="I52" i="42"/>
  <c r="H52" i="42"/>
  <c r="G52" i="42"/>
  <c r="F52" i="42"/>
  <c r="E52" i="42"/>
  <c r="D52" i="42"/>
  <c r="C52" i="42"/>
  <c r="B52" i="42"/>
  <c r="W51" i="42"/>
  <c r="V51" i="42"/>
  <c r="U51" i="42"/>
  <c r="T51" i="42"/>
  <c r="S51" i="42"/>
  <c r="R51" i="42"/>
  <c r="Q51" i="42"/>
  <c r="P51" i="42"/>
  <c r="O51" i="42"/>
  <c r="N51" i="42"/>
  <c r="M51" i="42"/>
  <c r="L51" i="42"/>
  <c r="K51" i="42"/>
  <c r="J51" i="42"/>
  <c r="I51" i="42"/>
  <c r="H51" i="42"/>
  <c r="G51" i="42"/>
  <c r="F51" i="42"/>
  <c r="E51" i="42"/>
  <c r="D51" i="42"/>
  <c r="C51" i="42"/>
  <c r="B51" i="42"/>
  <c r="W50" i="42"/>
  <c r="V50" i="42"/>
  <c r="U50" i="42"/>
  <c r="T50" i="42"/>
  <c r="S50" i="42"/>
  <c r="R50" i="42"/>
  <c r="Q50" i="42"/>
  <c r="P50" i="42"/>
  <c r="O50" i="42"/>
  <c r="N50" i="42"/>
  <c r="M50" i="42"/>
  <c r="L50" i="42"/>
  <c r="K50" i="42"/>
  <c r="J50" i="42"/>
  <c r="I50" i="42"/>
  <c r="H50" i="42"/>
  <c r="G50" i="42"/>
  <c r="F50" i="42"/>
  <c r="E50" i="42"/>
  <c r="D50" i="42"/>
  <c r="C50" i="42"/>
  <c r="B50" i="42"/>
  <c r="W49" i="42"/>
  <c r="V49" i="42"/>
  <c r="U49" i="42"/>
  <c r="T49" i="42"/>
  <c r="S49" i="42"/>
  <c r="R49" i="42"/>
  <c r="Q49" i="42"/>
  <c r="P49" i="42"/>
  <c r="O49" i="42"/>
  <c r="N49" i="42"/>
  <c r="M49" i="42"/>
  <c r="L49" i="42"/>
  <c r="K49" i="42"/>
  <c r="J49" i="42"/>
  <c r="I49" i="42"/>
  <c r="H49" i="42"/>
  <c r="G49" i="42"/>
  <c r="F49" i="42"/>
  <c r="E49" i="42"/>
  <c r="D49" i="42"/>
  <c r="C49" i="42"/>
  <c r="B49" i="42"/>
  <c r="W48" i="42"/>
  <c r="V48" i="42"/>
  <c r="U48" i="42"/>
  <c r="T48" i="42"/>
  <c r="S48" i="42"/>
  <c r="R48" i="42"/>
  <c r="Q48" i="42"/>
  <c r="P48" i="42"/>
  <c r="O48" i="42"/>
  <c r="N48" i="42"/>
  <c r="M48" i="42"/>
  <c r="L48" i="42"/>
  <c r="K48" i="42"/>
  <c r="J48" i="42"/>
  <c r="I48" i="42"/>
  <c r="H48" i="42"/>
  <c r="G48" i="42"/>
  <c r="F48" i="42"/>
  <c r="E48" i="42"/>
  <c r="D48" i="42"/>
  <c r="C48" i="42"/>
  <c r="B48" i="42"/>
  <c r="W47" i="42"/>
  <c r="V47" i="42"/>
  <c r="U47" i="42"/>
  <c r="T47" i="42"/>
  <c r="S47" i="42"/>
  <c r="R47" i="42"/>
  <c r="Q47" i="42"/>
  <c r="P47" i="42"/>
  <c r="O47" i="42"/>
  <c r="N47" i="42"/>
  <c r="M47" i="42"/>
  <c r="L47" i="42"/>
  <c r="K47" i="42"/>
  <c r="J47" i="42"/>
  <c r="I47" i="42"/>
  <c r="H47" i="42"/>
  <c r="G47" i="42"/>
  <c r="F47" i="42"/>
  <c r="E47" i="42"/>
  <c r="D47" i="42"/>
  <c r="C47" i="42"/>
  <c r="B47" i="42"/>
  <c r="W46" i="42"/>
  <c r="V46" i="42"/>
  <c r="U46" i="42"/>
  <c r="T46" i="42"/>
  <c r="S46" i="42"/>
  <c r="R46" i="42"/>
  <c r="Q46" i="42"/>
  <c r="P46" i="42"/>
  <c r="O46" i="42"/>
  <c r="N46" i="42"/>
  <c r="M46" i="42"/>
  <c r="L46" i="42"/>
  <c r="K46" i="42"/>
  <c r="J46" i="42"/>
  <c r="I46" i="42"/>
  <c r="H46" i="42"/>
  <c r="G46" i="42"/>
  <c r="F46" i="42"/>
  <c r="E46" i="42"/>
  <c r="D46" i="42"/>
  <c r="C46" i="42"/>
  <c r="B46" i="42"/>
  <c r="W45" i="42"/>
  <c r="V45" i="42"/>
  <c r="U45" i="42"/>
  <c r="T45" i="42"/>
  <c r="S45" i="42"/>
  <c r="R45" i="42"/>
  <c r="Q45" i="42"/>
  <c r="P45" i="42"/>
  <c r="O45" i="42"/>
  <c r="N45" i="42"/>
  <c r="M45" i="42"/>
  <c r="L45" i="42"/>
  <c r="K45" i="42"/>
  <c r="J45" i="42"/>
  <c r="I45" i="42"/>
  <c r="H45" i="42"/>
  <c r="G45" i="42"/>
  <c r="F45" i="42"/>
  <c r="E45" i="42"/>
  <c r="D45" i="42"/>
  <c r="C45" i="42"/>
  <c r="B45" i="42"/>
  <c r="W44" i="42"/>
  <c r="V44" i="42"/>
  <c r="U44" i="42"/>
  <c r="T44" i="42"/>
  <c r="S44" i="42"/>
  <c r="R44" i="42"/>
  <c r="Q44" i="42"/>
  <c r="P44" i="42"/>
  <c r="O44" i="42"/>
  <c r="N44" i="42"/>
  <c r="M44" i="42"/>
  <c r="L44" i="42"/>
  <c r="K44" i="42"/>
  <c r="J44" i="42"/>
  <c r="I44" i="42"/>
  <c r="H44" i="42"/>
  <c r="G44" i="42"/>
  <c r="F44" i="42"/>
  <c r="E44" i="42"/>
  <c r="D44" i="42"/>
  <c r="C44" i="42"/>
  <c r="B44" i="42"/>
  <c r="W43" i="42"/>
  <c r="V43" i="42"/>
  <c r="U43" i="42"/>
  <c r="T43" i="42"/>
  <c r="S43" i="42"/>
  <c r="R43" i="42"/>
  <c r="Q43" i="42"/>
  <c r="P43" i="42"/>
  <c r="O43" i="42"/>
  <c r="N43" i="42"/>
  <c r="M43" i="42"/>
  <c r="L43" i="42"/>
  <c r="K43" i="42"/>
  <c r="J43" i="42"/>
  <c r="I43" i="42"/>
  <c r="H43" i="42"/>
  <c r="G43" i="42"/>
  <c r="F43" i="42"/>
  <c r="E43" i="42"/>
  <c r="D43" i="42"/>
  <c r="C43" i="42"/>
  <c r="B43" i="42"/>
  <c r="W42" i="42"/>
  <c r="V42" i="42"/>
  <c r="U42" i="42"/>
  <c r="T42" i="42"/>
  <c r="S42" i="42"/>
  <c r="R42" i="42"/>
  <c r="Q42" i="42"/>
  <c r="P42" i="42"/>
  <c r="O42" i="42"/>
  <c r="N42" i="42"/>
  <c r="M42" i="42"/>
  <c r="L42" i="42"/>
  <c r="K42" i="42"/>
  <c r="J42" i="42"/>
  <c r="I42" i="42"/>
  <c r="H42" i="42"/>
  <c r="G42" i="42"/>
  <c r="F42" i="42"/>
  <c r="E42" i="42"/>
  <c r="D42" i="42"/>
  <c r="C42" i="42"/>
  <c r="B42" i="42"/>
  <c r="W41" i="42"/>
  <c r="V41" i="42"/>
  <c r="U41" i="42"/>
  <c r="T41" i="42"/>
  <c r="S41" i="42"/>
  <c r="R41" i="42"/>
  <c r="Q41" i="42"/>
  <c r="P41" i="42"/>
  <c r="O41" i="42"/>
  <c r="N41" i="42"/>
  <c r="M41" i="42"/>
  <c r="L41" i="42"/>
  <c r="K41" i="42"/>
  <c r="J41" i="42"/>
  <c r="I41" i="42"/>
  <c r="H41" i="42"/>
  <c r="G41" i="42"/>
  <c r="F41" i="42"/>
  <c r="E41" i="42"/>
  <c r="D41" i="42"/>
  <c r="C41" i="42"/>
  <c r="B41" i="42"/>
  <c r="W40" i="42"/>
  <c r="V40" i="42"/>
  <c r="U40" i="42"/>
  <c r="T40" i="42"/>
  <c r="S40" i="42"/>
  <c r="R40" i="42"/>
  <c r="Q40" i="42"/>
  <c r="P40" i="42"/>
  <c r="O40" i="42"/>
  <c r="N40" i="42"/>
  <c r="M40" i="42"/>
  <c r="L40" i="42"/>
  <c r="K40" i="42"/>
  <c r="J40" i="42"/>
  <c r="I40" i="42"/>
  <c r="H40" i="42"/>
  <c r="G40" i="42"/>
  <c r="F40" i="42"/>
  <c r="E40" i="42"/>
  <c r="D40" i="42"/>
  <c r="C40" i="42"/>
  <c r="B40" i="42"/>
  <c r="W39" i="42"/>
  <c r="V39" i="42"/>
  <c r="U39" i="42"/>
  <c r="T39" i="42"/>
  <c r="S39" i="42"/>
  <c r="R39" i="42"/>
  <c r="Q39" i="42"/>
  <c r="P39" i="42"/>
  <c r="O39" i="42"/>
  <c r="N39" i="42"/>
  <c r="M39" i="42"/>
  <c r="L39" i="42"/>
  <c r="K39" i="42"/>
  <c r="J39" i="42"/>
  <c r="I39" i="42"/>
  <c r="H39" i="42"/>
  <c r="G39" i="42"/>
  <c r="F39" i="42"/>
  <c r="E39" i="42"/>
  <c r="D39" i="42"/>
  <c r="C39" i="42"/>
  <c r="B39" i="42"/>
  <c r="W38" i="42"/>
  <c r="V38" i="42"/>
  <c r="U38" i="42"/>
  <c r="T38" i="42"/>
  <c r="S38" i="42"/>
  <c r="R38" i="42"/>
  <c r="Q38" i="42"/>
  <c r="P38" i="42"/>
  <c r="O38" i="42"/>
  <c r="N38" i="42"/>
  <c r="M38" i="42"/>
  <c r="L38" i="42"/>
  <c r="K38" i="42"/>
  <c r="J38" i="42"/>
  <c r="I38" i="42"/>
  <c r="H38" i="42"/>
  <c r="G38" i="42"/>
  <c r="F38" i="42"/>
  <c r="E38" i="42"/>
  <c r="D38" i="42"/>
  <c r="C38" i="42"/>
  <c r="B38" i="42"/>
  <c r="W37" i="42"/>
  <c r="V37" i="42"/>
  <c r="U37" i="42"/>
  <c r="T37" i="42"/>
  <c r="S37" i="42"/>
  <c r="R37" i="42"/>
  <c r="Q37" i="42"/>
  <c r="P37" i="42"/>
  <c r="O37" i="42"/>
  <c r="N37" i="42"/>
  <c r="M37" i="42"/>
  <c r="L37" i="42"/>
  <c r="K37" i="42"/>
  <c r="J37" i="42"/>
  <c r="I37" i="42"/>
  <c r="H37" i="42"/>
  <c r="G37" i="42"/>
  <c r="F37" i="42"/>
  <c r="E37" i="42"/>
  <c r="D37" i="42"/>
  <c r="C37" i="42"/>
  <c r="B37" i="42"/>
  <c r="W36" i="42"/>
  <c r="V36" i="42"/>
  <c r="U36" i="42"/>
  <c r="T36" i="42"/>
  <c r="S36" i="42"/>
  <c r="R36" i="42"/>
  <c r="Q36" i="42"/>
  <c r="P36" i="42"/>
  <c r="O36" i="42"/>
  <c r="N36" i="42"/>
  <c r="M36" i="42"/>
  <c r="L36" i="42"/>
  <c r="K36" i="42"/>
  <c r="J36" i="42"/>
  <c r="I36" i="42"/>
  <c r="H36" i="42"/>
  <c r="G36" i="42"/>
  <c r="F36" i="42"/>
  <c r="E36" i="42"/>
  <c r="D36" i="42"/>
  <c r="C36" i="42"/>
  <c r="B36" i="42"/>
  <c r="W35" i="42"/>
  <c r="V35" i="42"/>
  <c r="U35" i="42"/>
  <c r="T35" i="42"/>
  <c r="S35" i="42"/>
  <c r="R35" i="42"/>
  <c r="Q35" i="42"/>
  <c r="P35" i="42"/>
  <c r="O35" i="42"/>
  <c r="N35" i="42"/>
  <c r="M35" i="42"/>
  <c r="L35" i="42"/>
  <c r="K35" i="42"/>
  <c r="J35" i="42"/>
  <c r="I35" i="42"/>
  <c r="H35" i="42"/>
  <c r="G35" i="42"/>
  <c r="F35" i="42"/>
  <c r="E35" i="42"/>
  <c r="D35" i="42"/>
  <c r="C35" i="42"/>
  <c r="B35" i="42"/>
  <c r="W34" i="42"/>
  <c r="V34" i="42"/>
  <c r="U34" i="42"/>
  <c r="T34" i="42"/>
  <c r="S34" i="42"/>
  <c r="R34" i="42"/>
  <c r="Q34" i="42"/>
  <c r="P34" i="42"/>
  <c r="O34" i="42"/>
  <c r="N34" i="42"/>
  <c r="M34" i="42"/>
  <c r="L34" i="42"/>
  <c r="K34" i="42"/>
  <c r="J34" i="42"/>
  <c r="I34" i="42"/>
  <c r="H34" i="42"/>
  <c r="G34" i="42"/>
  <c r="F34" i="42"/>
  <c r="E34" i="42"/>
  <c r="D34" i="42"/>
  <c r="C34" i="42"/>
  <c r="B34" i="42"/>
  <c r="Q27" i="39"/>
  <c r="P27" i="39"/>
  <c r="O27" i="39"/>
  <c r="N27" i="39"/>
  <c r="M27" i="39"/>
  <c r="L27" i="39"/>
  <c r="K27" i="39"/>
  <c r="J27" i="39"/>
  <c r="Q26" i="39"/>
  <c r="P26" i="39"/>
  <c r="O26" i="39"/>
  <c r="N26" i="39"/>
  <c r="M26" i="39"/>
  <c r="L26" i="39"/>
  <c r="K26" i="39"/>
  <c r="J26" i="39"/>
  <c r="Q25" i="39"/>
  <c r="P25" i="39"/>
  <c r="O25" i="39"/>
  <c r="N25" i="39"/>
  <c r="M25" i="39"/>
  <c r="L25" i="39"/>
  <c r="K25" i="39"/>
  <c r="J25" i="39"/>
  <c r="Q24" i="39"/>
  <c r="P24" i="39"/>
  <c r="O24" i="39"/>
  <c r="N24" i="39"/>
  <c r="M24" i="39"/>
  <c r="L24" i="39"/>
  <c r="K24" i="39"/>
  <c r="J24" i="39"/>
  <c r="Q23" i="39"/>
  <c r="P23" i="39"/>
  <c r="O23" i="39"/>
  <c r="N23" i="39"/>
  <c r="M23" i="39"/>
  <c r="L23" i="39"/>
  <c r="K23" i="39"/>
  <c r="J23" i="39"/>
  <c r="Q22" i="39"/>
  <c r="P22" i="39"/>
  <c r="O22" i="39"/>
  <c r="N22" i="39"/>
  <c r="M22" i="39"/>
  <c r="L22" i="39"/>
  <c r="K22" i="39"/>
  <c r="J22" i="39"/>
  <c r="Q21" i="39"/>
  <c r="P21" i="39"/>
  <c r="O21" i="39"/>
  <c r="N21" i="39"/>
  <c r="M21" i="39"/>
  <c r="L21" i="39"/>
  <c r="K21" i="39"/>
  <c r="J21" i="39"/>
  <c r="Q20" i="39"/>
  <c r="P20" i="39"/>
  <c r="O20" i="39"/>
  <c r="N20" i="39"/>
  <c r="M20" i="39"/>
  <c r="L20" i="39"/>
  <c r="K20" i="39"/>
  <c r="J20" i="39"/>
  <c r="Q19" i="39"/>
  <c r="P19" i="39"/>
  <c r="O19" i="39"/>
  <c r="N19" i="39"/>
  <c r="M19" i="39"/>
  <c r="L19" i="39"/>
  <c r="K19" i="39"/>
  <c r="J19" i="39"/>
  <c r="Q18" i="39"/>
  <c r="P18" i="39"/>
  <c r="O18" i="39"/>
  <c r="N18" i="39"/>
  <c r="M18" i="39"/>
  <c r="L18" i="39"/>
  <c r="K18" i="39"/>
  <c r="J18" i="39"/>
  <c r="Q17" i="39"/>
  <c r="P17" i="39"/>
  <c r="O17" i="39"/>
  <c r="N17" i="39"/>
  <c r="M17" i="39"/>
  <c r="L17" i="39"/>
  <c r="K17" i="39"/>
  <c r="J17" i="39"/>
  <c r="Q16" i="39"/>
  <c r="P16" i="39"/>
  <c r="O16" i="39"/>
  <c r="N16" i="39"/>
  <c r="M16" i="39"/>
  <c r="L16" i="39"/>
  <c r="K16" i="39"/>
  <c r="J16" i="39"/>
  <c r="Q15" i="39"/>
  <c r="P15" i="39"/>
  <c r="O15" i="39"/>
  <c r="N15" i="39"/>
  <c r="M15" i="39"/>
  <c r="L15" i="39"/>
  <c r="K15" i="39"/>
  <c r="J15" i="39"/>
  <c r="Q14" i="39"/>
  <c r="P14" i="39"/>
  <c r="O14" i="39"/>
  <c r="N14" i="39"/>
  <c r="M14" i="39"/>
  <c r="L14" i="39"/>
  <c r="K14" i="39"/>
  <c r="J14" i="39"/>
  <c r="Q13" i="39"/>
  <c r="P13" i="39"/>
  <c r="O13" i="39"/>
  <c r="N13" i="39"/>
  <c r="M13" i="39"/>
  <c r="L13" i="39"/>
  <c r="K13" i="39"/>
  <c r="J13" i="39"/>
  <c r="Q12" i="39"/>
  <c r="P12" i="39"/>
  <c r="O12" i="39"/>
  <c r="N12" i="39"/>
  <c r="M12" i="39"/>
  <c r="L12" i="39"/>
  <c r="K12" i="39"/>
  <c r="J12" i="39"/>
  <c r="Q11" i="39"/>
  <c r="P11" i="39"/>
  <c r="O11" i="39"/>
  <c r="N11" i="39"/>
  <c r="M11" i="39"/>
  <c r="L11" i="39"/>
  <c r="K11" i="39"/>
  <c r="J11" i="39"/>
  <c r="Q10" i="39"/>
  <c r="P10" i="39"/>
  <c r="O10" i="39"/>
  <c r="N10" i="39"/>
  <c r="M10" i="39"/>
  <c r="L10" i="39"/>
  <c r="K10" i="39"/>
  <c r="J10" i="39"/>
  <c r="Q9" i="39"/>
  <c r="P9" i="39"/>
  <c r="O9" i="39"/>
  <c r="N9" i="39"/>
  <c r="M9" i="39"/>
  <c r="L9" i="39"/>
  <c r="K9" i="39"/>
  <c r="J9" i="39"/>
  <c r="Q8" i="39"/>
  <c r="P8" i="39"/>
  <c r="O8" i="39"/>
  <c r="N8" i="39"/>
  <c r="M8" i="39"/>
  <c r="L8" i="39"/>
  <c r="K8" i="39"/>
  <c r="J8" i="39"/>
  <c r="Q7" i="39"/>
  <c r="P7" i="39"/>
  <c r="O7" i="39"/>
  <c r="N7" i="39"/>
  <c r="M7" i="39"/>
  <c r="L7" i="39"/>
  <c r="K7" i="39"/>
  <c r="J7" i="39"/>
  <c r="E34" i="36" l="1"/>
  <c r="D64" i="36"/>
  <c r="C64" i="36"/>
  <c r="B64" i="36"/>
  <c r="D63" i="36"/>
  <c r="C63" i="36"/>
  <c r="B63" i="36"/>
  <c r="D62" i="36"/>
  <c r="C62" i="36"/>
  <c r="B62" i="36"/>
  <c r="D61" i="36"/>
  <c r="C61" i="36"/>
  <c r="B61" i="36"/>
  <c r="D60" i="36"/>
  <c r="C60" i="36"/>
  <c r="B60" i="36"/>
  <c r="D59" i="36"/>
  <c r="C59" i="36"/>
  <c r="B59" i="36"/>
  <c r="D58" i="36"/>
  <c r="C58" i="36"/>
  <c r="B58" i="36"/>
  <c r="D57" i="36"/>
  <c r="C57" i="36"/>
  <c r="B57" i="36"/>
  <c r="D56" i="36"/>
  <c r="C56" i="36"/>
  <c r="B56" i="36"/>
  <c r="D55" i="36"/>
  <c r="C55" i="36"/>
  <c r="B55" i="36"/>
  <c r="D54" i="36"/>
  <c r="C54" i="36"/>
  <c r="B54" i="36"/>
  <c r="D53" i="36"/>
  <c r="C53" i="36"/>
  <c r="B53" i="36"/>
  <c r="D52" i="36"/>
  <c r="C52" i="36"/>
  <c r="B52" i="36"/>
  <c r="D51" i="36"/>
  <c r="C51" i="36"/>
  <c r="B51" i="36"/>
  <c r="D50" i="36"/>
  <c r="C50" i="36"/>
  <c r="B50" i="36"/>
  <c r="I42" i="36"/>
  <c r="H42" i="36"/>
  <c r="G42" i="36"/>
  <c r="F42" i="36"/>
  <c r="E42" i="36"/>
  <c r="D42" i="36"/>
  <c r="C42" i="36"/>
  <c r="B42" i="36"/>
  <c r="I41" i="36"/>
  <c r="H41" i="36"/>
  <c r="G41" i="36"/>
  <c r="F41" i="36"/>
  <c r="E41" i="36"/>
  <c r="D41" i="36"/>
  <c r="C41" i="36"/>
  <c r="B41" i="36"/>
  <c r="I40" i="36"/>
  <c r="H40" i="36"/>
  <c r="G40" i="36"/>
  <c r="F40" i="36"/>
  <c r="E40" i="36"/>
  <c r="D40" i="36"/>
  <c r="C40" i="36"/>
  <c r="B40" i="36"/>
  <c r="I39" i="36"/>
  <c r="H39" i="36"/>
  <c r="G39" i="36"/>
  <c r="F39" i="36"/>
  <c r="E39" i="36"/>
  <c r="D39" i="36"/>
  <c r="C39" i="36"/>
  <c r="B39" i="36"/>
  <c r="I38" i="36"/>
  <c r="H38" i="36"/>
  <c r="G38" i="36"/>
  <c r="F38" i="36"/>
  <c r="E38" i="36"/>
  <c r="D38" i="36"/>
  <c r="C38" i="36"/>
  <c r="B38" i="36"/>
  <c r="I37" i="36"/>
  <c r="H37" i="36"/>
  <c r="G37" i="36"/>
  <c r="F37" i="36"/>
  <c r="E37" i="36"/>
  <c r="D37" i="36"/>
  <c r="C37" i="36"/>
  <c r="B37" i="36"/>
  <c r="I36" i="36"/>
  <c r="H36" i="36"/>
  <c r="G36" i="36"/>
  <c r="F36" i="36"/>
  <c r="E36" i="36"/>
  <c r="D36" i="36"/>
  <c r="C36" i="36"/>
  <c r="B36" i="36"/>
  <c r="I35" i="36"/>
  <c r="H35" i="36"/>
  <c r="G35" i="36"/>
  <c r="F35" i="36"/>
  <c r="E35" i="36"/>
  <c r="D35" i="36"/>
  <c r="C35" i="36"/>
  <c r="B35" i="36"/>
  <c r="I34" i="36"/>
  <c r="H34" i="36"/>
  <c r="G34" i="36"/>
  <c r="F34" i="36"/>
  <c r="D34" i="36"/>
  <c r="C34" i="36"/>
  <c r="B34" i="36"/>
  <c r="I33" i="36"/>
  <c r="H33" i="36"/>
  <c r="G33" i="36"/>
  <c r="F33" i="36"/>
  <c r="E33" i="36"/>
  <c r="D33" i="36"/>
  <c r="C33" i="36"/>
  <c r="B33" i="36"/>
  <c r="I32" i="36"/>
  <c r="H32" i="36"/>
  <c r="G32" i="36"/>
  <c r="F32" i="36"/>
  <c r="E32" i="36"/>
  <c r="D32" i="36"/>
  <c r="C32" i="36"/>
  <c r="B32" i="36"/>
  <c r="I31" i="36"/>
  <c r="H31" i="36"/>
  <c r="G31" i="36"/>
  <c r="F31" i="36"/>
  <c r="E31" i="36"/>
  <c r="D31" i="36"/>
  <c r="C31" i="36"/>
  <c r="B31" i="36"/>
  <c r="I30" i="36"/>
  <c r="H30" i="36"/>
  <c r="G30" i="36"/>
  <c r="F30" i="36"/>
  <c r="E30" i="36"/>
  <c r="D30" i="36"/>
  <c r="C30" i="36"/>
  <c r="B30" i="36"/>
  <c r="I29" i="36"/>
  <c r="H29" i="36"/>
  <c r="G29" i="36"/>
  <c r="F29" i="36"/>
  <c r="E29" i="36"/>
  <c r="D29" i="36"/>
  <c r="C29" i="36"/>
  <c r="B29" i="36"/>
  <c r="I28" i="36"/>
  <c r="H28" i="36"/>
  <c r="G28" i="36"/>
  <c r="F28" i="36"/>
  <c r="E28" i="36"/>
  <c r="D28" i="36"/>
  <c r="C28" i="36"/>
  <c r="B28" i="36"/>
  <c r="D32" i="35" l="1"/>
  <c r="D29" i="35"/>
  <c r="B34" i="35"/>
  <c r="D33" i="35"/>
  <c r="C33" i="35"/>
  <c r="C32" i="35"/>
  <c r="B32" i="35"/>
  <c r="D31" i="35"/>
  <c r="D30" i="35"/>
  <c r="C30" i="35"/>
  <c r="C29" i="35"/>
  <c r="B29" i="35"/>
  <c r="D34" i="35" l="1"/>
  <c r="B31" i="35"/>
  <c r="C31" i="35"/>
  <c r="B30" i="35"/>
  <c r="B33" i="35"/>
  <c r="C34" i="35"/>
</calcChain>
</file>

<file path=xl/sharedStrings.xml><?xml version="1.0" encoding="utf-8"?>
<sst xmlns="http://schemas.openxmlformats.org/spreadsheetml/2006/main" count="292" uniqueCount="105">
  <si>
    <t>Distribution</t>
  </si>
  <si>
    <t>Average Annual Growth</t>
  </si>
  <si>
    <t>Annual Growth Rate</t>
  </si>
  <si>
    <t>20-Year</t>
  </si>
  <si>
    <t>10-Year</t>
  </si>
  <si>
    <t>National Health Expenditures</t>
  </si>
  <si>
    <t>Private Business</t>
  </si>
  <si>
    <t>Household</t>
  </si>
  <si>
    <t>Other Private Revenues</t>
  </si>
  <si>
    <t>Federal Government</t>
  </si>
  <si>
    <t>State and Local Government</t>
  </si>
  <si>
    <t>Private Health Insurance</t>
  </si>
  <si>
    <t>Medicare</t>
  </si>
  <si>
    <t>Investment</t>
  </si>
  <si>
    <t>Annual Growth</t>
  </si>
  <si>
    <t>Health Consumption Expenditures</t>
  </si>
  <si>
    <t>Personal Health Care</t>
  </si>
  <si>
    <t>Hospital Care</t>
  </si>
  <si>
    <t>Professional Services</t>
  </si>
  <si>
    <t>Physician and Clinical Services</t>
  </si>
  <si>
    <t>Dental Services</t>
  </si>
  <si>
    <t>Other Professional Services</t>
  </si>
  <si>
    <t>Nursing Care Facilities</t>
  </si>
  <si>
    <t>Other Health Care</t>
  </si>
  <si>
    <t>Retail Outlet Sales</t>
  </si>
  <si>
    <t>Prescription Drugs</t>
  </si>
  <si>
    <t>Durable Medical Equipment</t>
  </si>
  <si>
    <t>Net Cost of Health Insurance</t>
  </si>
  <si>
    <t>Government Administration</t>
  </si>
  <si>
    <t xml:space="preserve">Public Health Activities </t>
  </si>
  <si>
    <t xml:space="preserve">Noncommercial Research </t>
  </si>
  <si>
    <t xml:space="preserve">Structures and Equipment </t>
  </si>
  <si>
    <t>Historical</t>
  </si>
  <si>
    <t>Home Health Care</t>
  </si>
  <si>
    <t>Other Nondurable Medical Products</t>
  </si>
  <si>
    <t xml:space="preserve">Per Capita Spending </t>
  </si>
  <si>
    <t>Neoplasms</t>
  </si>
  <si>
    <t>Other</t>
  </si>
  <si>
    <t>All Diseases/Conditions</t>
  </si>
  <si>
    <t>5-Year</t>
  </si>
  <si>
    <t>Injury and Poisoning</t>
  </si>
  <si>
    <t>Infectious Diseases</t>
  </si>
  <si>
    <t>Health Spending by Payer</t>
  </si>
  <si>
    <t>Health Spending by Sponsor</t>
  </si>
  <si>
    <t>1. Health Spending by Sponsor</t>
  </si>
  <si>
    <t>2. Health Spending by Payer</t>
  </si>
  <si>
    <t>Health Spending by Category, per Capita</t>
  </si>
  <si>
    <t>Out-of-Pocket</t>
  </si>
  <si>
    <t>Medicaid</t>
  </si>
  <si>
    <t>Pregnancy</t>
  </si>
  <si>
    <t>Nervous System Diseases</t>
  </si>
  <si>
    <t>Endocrine System Diseases</t>
  </si>
  <si>
    <t>Public Health - Federal</t>
  </si>
  <si>
    <t>Public Health - State and Local</t>
  </si>
  <si>
    <t>Public Health Activities</t>
  </si>
  <si>
    <t>Total National Health Spending</t>
  </si>
  <si>
    <t>Circulatory Diseases</t>
  </si>
  <si>
    <t>Musculoskeletal Diseases</t>
  </si>
  <si>
    <t>Respiratory Diseases</t>
  </si>
  <si>
    <t>Digestive Diseases</t>
  </si>
  <si>
    <t>Genitourinary Diseases</t>
  </si>
  <si>
    <t>Federal</t>
  </si>
  <si>
    <t>Other Federal Programs</t>
  </si>
  <si>
    <t>All Other</t>
  </si>
  <si>
    <t>State and Local</t>
  </si>
  <si>
    <t>Other Third-Party Payers</t>
  </si>
  <si>
    <t>Mental illness</t>
  </si>
  <si>
    <t>Skin Diseases</t>
  </si>
  <si>
    <t>Other Public Health Insurance</t>
  </si>
  <si>
    <t>Projections</t>
  </si>
  <si>
    <t>Noncommercial Research</t>
  </si>
  <si>
    <t>Structures and Equipment</t>
  </si>
  <si>
    <t>Average Annual Growth Projections</t>
  </si>
  <si>
    <t xml:space="preserve">10-Year </t>
  </si>
  <si>
    <t>Health Spending, Companion Data File</t>
  </si>
  <si>
    <t>Health Spending by Category, Historical and Projections</t>
  </si>
  <si>
    <t>5. Health Spending by Medical Condition</t>
  </si>
  <si>
    <t>Spending (in Billions)</t>
  </si>
  <si>
    <t>Routine Care, Signs, and Symptoms</t>
  </si>
  <si>
    <t>3. Health Spending by Category, Historical and Projections</t>
  </si>
  <si>
    <t>4. Health Spending by Category, per Capita</t>
  </si>
  <si>
    <r>
      <t xml:space="preserve">Supplement to CHCF's </t>
    </r>
    <r>
      <rPr>
        <i/>
        <sz val="11"/>
        <color theme="1"/>
        <rFont val="Calibri"/>
        <family val="2"/>
        <scheme val="minor"/>
      </rPr>
      <t>National Health Spending, 2024 edition</t>
    </r>
  </si>
  <si>
    <t>United States, 2002 to 2022, Selected Years</t>
  </si>
  <si>
    <t>United States, 2002 to 2032, Selected Years</t>
  </si>
  <si>
    <t>United States, 2001 to 2022, Selected Years</t>
  </si>
  <si>
    <t>United States, 2016 to 2021</t>
  </si>
  <si>
    <t>2002–22</t>
  </si>
  <si>
    <t>2012–22</t>
  </si>
  <si>
    <t>2017–22</t>
  </si>
  <si>
    <t>Source: National Health Expenditure historical data (1960–2022), Centers for Medicare &amp; Medicaid Services.</t>
  </si>
  <si>
    <t>c</t>
  </si>
  <si>
    <t>2002–2022</t>
  </si>
  <si>
    <t>Sources: National Health Expenditure (NHE) historical data (1960–2022), Centers for Medicare &amp; Medicaid Services (CMS); and NHE projections (2023–32), CMS.</t>
  </si>
  <si>
    <t>United States, 2015 to 2021</t>
  </si>
  <si>
    <t>Source: Blended Account, 2000–2021, Bureau of Economic Analysis, November 30, 2023.</t>
  </si>
  <si>
    <t>Per Capita Spending</t>
  </si>
  <si>
    <r>
      <t>Notes:</t>
    </r>
    <r>
      <rPr>
        <i/>
        <sz val="11"/>
        <rFont val="Calibri"/>
        <family val="2"/>
        <scheme val="minor"/>
      </rPr>
      <t xml:space="preserve"> Health spending</t>
    </r>
    <r>
      <rPr>
        <sz val="11"/>
        <rFont val="Calibri"/>
        <family val="2"/>
        <scheme val="minor"/>
      </rPr>
      <t xml:space="preserve"> refers to national health expenditures. </t>
    </r>
    <r>
      <rPr>
        <i/>
        <sz val="11"/>
        <rFont val="Calibri"/>
        <family val="2"/>
        <scheme val="minor"/>
      </rPr>
      <t>Payer</t>
    </r>
    <r>
      <rPr>
        <sz val="11"/>
        <rFont val="Calibri"/>
        <family val="2"/>
        <scheme val="minor"/>
      </rPr>
      <t xml:space="preserve"> is source of funds in the source. </t>
    </r>
    <r>
      <rPr>
        <i/>
        <sz val="11"/>
        <rFont val="Calibri"/>
        <family val="2"/>
        <scheme val="minor"/>
      </rPr>
      <t>Other public health insurance</t>
    </r>
    <r>
      <rPr>
        <sz val="11"/>
        <rFont val="Calibri"/>
        <family val="2"/>
        <scheme val="minor"/>
      </rPr>
      <t xml:space="preserve"> is other health insurance programs in the source and includes Departments of Defense and Veterans Affairs health care and the Children’s Health Insurance Program. </t>
    </r>
    <r>
      <rPr>
        <i/>
        <sz val="11"/>
        <rFont val="Calibri"/>
        <family val="2"/>
        <scheme val="minor"/>
      </rPr>
      <t xml:space="preserve">Other third-party payers </t>
    </r>
    <r>
      <rPr>
        <sz val="11"/>
        <rFont val="Calibri"/>
        <family val="2"/>
        <scheme val="minor"/>
      </rPr>
      <t xml:space="preserve">is other third-party payers and programs in the source and includes worksite health care, Indian Health Services, workers’ compensation, maternal and child health, vocational rehabilitation, and other programs. In 2020, 2021, and 2022, </t>
    </r>
    <r>
      <rPr>
        <i/>
        <sz val="11"/>
        <rFont val="Calibri"/>
        <family val="2"/>
        <scheme val="minor"/>
      </rPr>
      <t>other federal programs</t>
    </r>
    <r>
      <rPr>
        <sz val="11"/>
        <rFont val="Calibri"/>
        <family val="2"/>
        <scheme val="minor"/>
      </rPr>
      <t xml:space="preserve"> includes pandemic-related provider assistance through the Paycheck Protection Program and the Provider Relief Fund. Average annual growth rates were calculated by the author. Figures may not sum due to rounding. </t>
    </r>
  </si>
  <si>
    <r>
      <t xml:space="preserve">Notes: </t>
    </r>
    <r>
      <rPr>
        <i/>
        <sz val="11"/>
        <rFont val="Calibri"/>
        <family val="2"/>
        <scheme val="minor"/>
      </rPr>
      <t>Health spending</t>
    </r>
    <r>
      <rPr>
        <sz val="11"/>
        <rFont val="Calibri"/>
        <family val="2"/>
        <scheme val="minor"/>
      </rPr>
      <t xml:space="preserve"> refers to national health expenditures. </t>
    </r>
    <r>
      <rPr>
        <i/>
        <sz val="11"/>
        <rFont val="Calibri"/>
        <family val="2"/>
        <scheme val="minor"/>
      </rPr>
      <t>Sponsors</t>
    </r>
    <r>
      <rPr>
        <sz val="11"/>
        <rFont val="Calibri"/>
        <family val="2"/>
        <scheme val="minor"/>
      </rPr>
      <t xml:space="preserve"> are the entities ultimately responsible for financing the health care bill. </t>
    </r>
    <r>
      <rPr>
        <i/>
        <sz val="11"/>
        <rFont val="Calibri"/>
        <family val="2"/>
        <scheme val="minor"/>
      </rPr>
      <t>Other private revenues</t>
    </r>
    <r>
      <rPr>
        <sz val="11"/>
        <rFont val="Calibri"/>
        <family val="2"/>
        <scheme val="minor"/>
      </rPr>
      <t xml:space="preserve"> includes health-related philanthropic support, non-operating revenue, investment income, and privately funded structures and equipment. Average annual growth rates were calculated by the author. Figures may not sum due to rounding. </t>
    </r>
  </si>
  <si>
    <r>
      <t xml:space="preserve">Notes: </t>
    </r>
    <r>
      <rPr>
        <i/>
        <sz val="11"/>
        <rFont val="Calibri"/>
        <family val="2"/>
        <scheme val="minor"/>
      </rPr>
      <t>Health spending</t>
    </r>
    <r>
      <rPr>
        <sz val="11"/>
        <rFont val="Calibri"/>
        <family val="2"/>
        <scheme val="minor"/>
      </rPr>
      <t xml:space="preserve"> refers to national health expenditures. </t>
    </r>
    <r>
      <rPr>
        <i/>
        <sz val="11"/>
        <rFont val="Calibri"/>
        <family val="2"/>
        <scheme val="minor"/>
      </rPr>
      <t>Other health care</t>
    </r>
    <r>
      <rPr>
        <sz val="11"/>
        <rFont val="Calibri"/>
        <family val="2"/>
        <scheme val="minor"/>
      </rPr>
      <t xml:space="preserve"> is other health, residential and personal care in the source.  Growth rates were calculated by the author. Figures may not sum due to rounding. Further definitions available at source.</t>
    </r>
  </si>
  <si>
    <t>Growth</t>
  </si>
  <si>
    <t>2022–32</t>
  </si>
  <si>
    <r>
      <t xml:space="preserve">Notes: </t>
    </r>
    <r>
      <rPr>
        <i/>
        <sz val="11"/>
        <rFont val="Calibri"/>
        <family val="2"/>
        <scheme val="minor"/>
      </rPr>
      <t>Health spending</t>
    </r>
    <r>
      <rPr>
        <sz val="11"/>
        <rFont val="Calibri"/>
        <family val="2"/>
        <scheme val="minor"/>
      </rPr>
      <t xml:space="preserve"> refers to national health expenditures. Projections are based on current law as of December 2022.  </t>
    </r>
    <r>
      <rPr>
        <i/>
        <sz val="11"/>
        <rFont val="Calibri"/>
        <family val="2"/>
        <scheme val="minor"/>
      </rPr>
      <t xml:space="preserve">Other health care </t>
    </r>
    <r>
      <rPr>
        <sz val="11"/>
        <rFont val="Calibri"/>
        <family val="2"/>
        <scheme val="minor"/>
      </rPr>
      <t>is other health, residential and personal care in the source. Average annual growth rates for 2002-22, 2012-22 and 2022-32 were calculated by the author. Figures may not sum due to rounding. Further definitions available at source.</t>
    </r>
  </si>
  <si>
    <r>
      <t>Notes: Spending on the medical conditions shown accounted for 83% of the $3.1 trillion in 2021 health care spending under the health care satellite accounts. Spending on medical services by provider, such as dental services and nursing homes, and medical products, appliances, and equipment, are not shown. Growth for 2015–21</t>
    </r>
    <r>
      <rPr>
        <i/>
        <sz val="11"/>
        <rFont val="Calibri"/>
        <family val="2"/>
        <scheme val="minor"/>
      </rPr>
      <t xml:space="preserve"> </t>
    </r>
    <r>
      <rPr>
        <sz val="11"/>
        <rFont val="Calibri"/>
        <family val="2"/>
        <scheme val="minor"/>
      </rPr>
      <t>are average annual rates and were calculated by the author; all others are annual rates. Figures may not sum due to rounding.</t>
    </r>
  </si>
  <si>
    <t>2015-21</t>
  </si>
  <si>
    <t>Health Spending, by Medical Condition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</si>
</sst>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5" formatCode="&quot;$&quot;#,##0_);\(&quot;$&quot;#,##0\)"/>
    <numFmt numFmtId="43" formatCode="_(* #,##0.00_);_(* \(#,##0.00\);_(* &quot;-&quot;??_);_(@_)"/>
    <numFmt numFmtId="164" formatCode="&quot;$&quot;#,##0.0"/>
    <numFmt numFmtId="165" formatCode="0.0%"/>
    <numFmt numFmtId="166" formatCode="0.0"/>
    <numFmt numFmtId="167" formatCode="_(* #,##0.0_);_(* \(#,##0.0\);_(* &quot;-&quot;??_);_(@_)"/>
    <numFmt numFmtId="168" formatCode="_(* #,##0_);_(* \(#,##0\);_(* &quot;-&quot;??_);_(@_)"/>
    <numFmt numFmtId="169" formatCode="_(* #,##0.0_);_(* \(#,##0.0\);_(* &quot;-&quot;?_);_(@_)"/>
    <numFmt numFmtId="170" formatCode="&quot;$&quot;#,##0.0_);\(&quot;$&quot;#,##0.0\)"/>
    <numFmt numFmtId="171" formatCode="General_)"/>
    <numFmt numFmtId="172" formatCode="#,##0_%"/>
    <numFmt numFmtId="173" formatCode="#,##0.0_);\(#,##0.0\)"/>
    <numFmt numFmtId="174" formatCode="&quot;$&quot;#,##0_)"/>
    <numFmt numFmtId="175" formatCode="_(* #,##0.0000_);_(* \(#,##0.0000\);_(* &quot;-&quot;??_);_(@_)"/>
    <numFmt numFmtId="176" formatCode="#,##0.0000_);\(#,##0.0000\)"/>
  </numFmts>
  <fonts count="25"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4"/>
      <color theme="1"/>
      <name val="Calibri"/>
      <family val="2"/>
      <scheme val="minor"/>
    </font>
    <font>
      <i/>
      <sz val="10"/>
      <color theme="1"/>
      <name val="Calibri"/>
      <family val="2"/>
      <scheme val="minor"/>
    </font>
    <font>
      <u/>
      <sz val="11"/>
      <color theme="10"/>
      <name val="Calibri"/>
      <family val="2"/>
      <scheme val="minor"/>
    </font>
    <font>
      <sz val="10"/>
      <name val="Calibri"/>
      <family val="2"/>
      <scheme val="minor"/>
    </font>
    <font>
      <b/>
      <sz val="11"/>
      <name val="Calibri"/>
      <family val="2"/>
      <scheme val="minor"/>
    </font>
    <font>
      <sz val="10"/>
      <name val="Arial"/>
      <family val="2"/>
    </font>
    <font>
      <sz val="8"/>
      <name val="Courier"/>
      <family val="3"/>
    </font>
    <font>
      <u/>
      <sz val="10"/>
      <color theme="10"/>
      <name val="Calibri"/>
      <family val="2"/>
      <scheme val="minor"/>
    </font>
    <font>
      <sz val="11"/>
      <name val="Calibri"/>
      <family val="2"/>
      <scheme val="minor"/>
    </font>
    <font>
      <sz val="11"/>
      <color theme="0" tint="-0.249977111117893"/>
      <name val="Calibri"/>
      <family val="2"/>
      <scheme val="minor"/>
    </font>
    <font>
      <sz val="11"/>
      <color theme="0" tint="-0.14999847407452621"/>
      <name val="Calibri"/>
      <family val="2"/>
      <scheme val="minor"/>
    </font>
    <font>
      <b/>
      <sz val="14"/>
      <color theme="1"/>
      <name val="Calibri"/>
      <family val="2"/>
      <scheme val="minor"/>
    </font>
    <font>
      <sz val="12"/>
      <name val="Courier"/>
      <family val="3"/>
    </font>
    <font>
      <sz val="11"/>
      <color rgb="FFC00000"/>
      <name val="Calibri"/>
      <family val="2"/>
      <scheme val="minor"/>
    </font>
    <font>
      <b/>
      <sz val="11"/>
      <color rgb="FFC00000"/>
      <name val="Calibri"/>
      <family val="2"/>
      <scheme val="minor"/>
    </font>
    <font>
      <sz val="11"/>
      <color rgb="FFFF0000"/>
      <name val="Calibri"/>
      <family val="2"/>
      <scheme val="minor"/>
    </font>
    <font>
      <i/>
      <sz val="11"/>
      <name val="Calibri"/>
      <family val="2"/>
      <scheme val="minor"/>
    </font>
    <font>
      <sz val="11"/>
      <color theme="1"/>
      <name val="Arial"/>
      <family val="2"/>
    </font>
    <font>
      <sz val="11"/>
      <color indexed="8"/>
      <name val="Arial"/>
      <family val="2"/>
    </font>
    <font>
      <sz val="8"/>
      <color theme="1"/>
      <name val="Arial"/>
      <family val="2"/>
    </font>
    <font>
      <sz val="9"/>
      <color theme="0" tint="-0.14999847407452621"/>
      <name val="Calibri"/>
      <family val="2"/>
      <scheme val="minor"/>
    </font>
  </fonts>
  <fills count="16">
    <fill>
      <patternFill patternType="none"/>
    </fill>
    <fill>
      <patternFill patternType="gray125"/>
    </fill>
    <fill>
      <patternFill patternType="solid">
        <fgColor theme="4" tint="0.79998168889431442"/>
        <bgColor indexed="64"/>
      </patternFill>
    </fill>
    <fill>
      <patternFill patternType="solid">
        <fgColor theme="7"/>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3" tint="0.59999389629810485"/>
        <bgColor indexed="64"/>
      </patternFill>
    </fill>
    <fill>
      <patternFill patternType="solid">
        <fgColor rgb="FFFFC00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3" tint="0.89999084444715716"/>
        <bgColor indexed="64"/>
      </patternFill>
    </fill>
  </fills>
  <borders count="17">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0" applyNumberFormat="0" applyFill="0" applyBorder="0" applyAlignment="0" applyProtection="0"/>
    <xf numFmtId="9" fontId="9" fillId="0" borderId="0" applyFont="0" applyFill="0" applyBorder="0" applyAlignment="0" applyProtection="0"/>
    <xf numFmtId="43" fontId="10" fillId="0" borderId="0" applyFont="0" applyFill="0" applyBorder="0" applyAlignment="0" applyProtection="0"/>
    <xf numFmtId="171" fontId="16" fillId="0" borderId="0"/>
    <xf numFmtId="43" fontId="9" fillId="0" borderId="0" applyFont="0" applyFill="0" applyBorder="0" applyAlignment="0" applyProtection="0"/>
  </cellStyleXfs>
  <cellXfs count="290">
    <xf numFmtId="0" fontId="0" fillId="0" borderId="0" xfId="0"/>
    <xf numFmtId="0" fontId="4" fillId="2" borderId="2" xfId="0" applyFont="1" applyFill="1" applyBorder="1"/>
    <xf numFmtId="0" fontId="0" fillId="0" borderId="3" xfId="0" applyBorder="1"/>
    <xf numFmtId="0" fontId="0" fillId="0" borderId="4" xfId="0" applyBorder="1"/>
    <xf numFmtId="0" fontId="5" fillId="0" borderId="4" xfId="0" applyFont="1" applyBorder="1" applyAlignment="1">
      <alignment horizontal="left" indent="2"/>
    </xf>
    <xf numFmtId="0" fontId="8" fillId="5" borderId="3" xfId="0" applyFont="1" applyFill="1" applyBorder="1"/>
    <xf numFmtId="0" fontId="12" fillId="0" borderId="0" xfId="0" applyFont="1"/>
    <xf numFmtId="0" fontId="13" fillId="0" borderId="0" xfId="0" applyFont="1"/>
    <xf numFmtId="9" fontId="0" fillId="0" borderId="0" xfId="2" applyFont="1"/>
    <xf numFmtId="0" fontId="11" fillId="0" borderId="0" xfId="3" applyFont="1" applyAlignment="1"/>
    <xf numFmtId="0" fontId="2" fillId="0" borderId="0" xfId="0" applyFont="1"/>
    <xf numFmtId="0" fontId="0" fillId="0" borderId="1" xfId="0" applyBorder="1"/>
    <xf numFmtId="165" fontId="7" fillId="0" borderId="0" xfId="0" applyNumberFormat="1" applyFont="1"/>
    <xf numFmtId="165" fontId="0" fillId="0" borderId="0" xfId="2" applyNumberFormat="1" applyFont="1" applyBorder="1"/>
    <xf numFmtId="0" fontId="0" fillId="0" borderId="4" xfId="0" applyBorder="1" applyAlignment="1">
      <alignment horizontal="left"/>
    </xf>
    <xf numFmtId="0" fontId="8" fillId="8" borderId="1" xfId="0" applyFont="1" applyFill="1" applyBorder="1" applyAlignment="1">
      <alignment vertical="center"/>
    </xf>
    <xf numFmtId="0" fontId="15" fillId="0" borderId="0" xfId="0" applyFont="1"/>
    <xf numFmtId="0" fontId="12" fillId="0" borderId="4" xfId="0" applyFont="1" applyBorder="1" applyAlignment="1">
      <alignment horizontal="left"/>
    </xf>
    <xf numFmtId="0" fontId="0" fillId="0" borderId="6" xfId="0" applyBorder="1" applyAlignment="1">
      <alignment horizontal="left"/>
    </xf>
    <xf numFmtId="0" fontId="17" fillId="0" borderId="0" xfId="0" applyFont="1"/>
    <xf numFmtId="0" fontId="8" fillId="0" borderId="12" xfId="0" applyFont="1" applyBorder="1"/>
    <xf numFmtId="0" fontId="12" fillId="0" borderId="1" xfId="0" applyFont="1" applyBorder="1" applyAlignment="1">
      <alignment horizontal="left"/>
    </xf>
    <xf numFmtId="0" fontId="18" fillId="0" borderId="5" xfId="0" applyFont="1" applyBorder="1" applyAlignment="1">
      <alignment horizontal="center"/>
    </xf>
    <xf numFmtId="0" fontId="12" fillId="0" borderId="3" xfId="0" applyFont="1" applyBorder="1" applyAlignment="1">
      <alignment horizontal="left"/>
    </xf>
    <xf numFmtId="0" fontId="12" fillId="0" borderId="3" xfId="0" applyFont="1" applyBorder="1"/>
    <xf numFmtId="0" fontId="12" fillId="0" borderId="5" xfId="0" applyFont="1" applyBorder="1" applyAlignment="1">
      <alignment horizontal="left"/>
    </xf>
    <xf numFmtId="0" fontId="8" fillId="0" borderId="7" xfId="0" applyFont="1" applyBorder="1"/>
    <xf numFmtId="0" fontId="8" fillId="0" borderId="1" xfId="0" applyFont="1" applyBorder="1"/>
    <xf numFmtId="0" fontId="8" fillId="0" borderId="8" xfId="0" applyFont="1" applyBorder="1"/>
    <xf numFmtId="165" fontId="0" fillId="0" borderId="0" xfId="2" applyNumberFormat="1" applyFont="1"/>
    <xf numFmtId="0" fontId="2" fillId="0" borderId="11" xfId="0" applyFont="1" applyBorder="1" applyAlignment="1">
      <alignment horizontal="right"/>
    </xf>
    <xf numFmtId="0" fontId="8" fillId="0" borderId="13" xfId="0" applyFont="1" applyBorder="1"/>
    <xf numFmtId="176" fontId="12" fillId="0" borderId="0" xfId="0" applyNumberFormat="1" applyFont="1"/>
    <xf numFmtId="0" fontId="0" fillId="0" borderId="6" xfId="0" applyBorder="1"/>
    <xf numFmtId="0" fontId="8" fillId="4" borderId="11" xfId="0" applyFont="1" applyFill="1" applyBorder="1" applyAlignment="1">
      <alignment horizontal="left"/>
    </xf>
    <xf numFmtId="0" fontId="8" fillId="4" borderId="11" xfId="0" applyFont="1" applyFill="1" applyBorder="1" applyAlignment="1">
      <alignment horizontal="right"/>
    </xf>
    <xf numFmtId="0" fontId="8" fillId="4" borderId="12" xfId="0" applyFont="1" applyFill="1" applyBorder="1" applyAlignment="1">
      <alignment horizontal="right"/>
    </xf>
    <xf numFmtId="0" fontId="8" fillId="4" borderId="13" xfId="0" applyFont="1" applyFill="1" applyBorder="1" applyAlignment="1">
      <alignment horizontal="right"/>
    </xf>
    <xf numFmtId="0" fontId="8" fillId="3" borderId="11" xfId="0" applyFont="1" applyFill="1" applyBorder="1" applyAlignment="1">
      <alignment horizontal="right" vertical="center"/>
    </xf>
    <xf numFmtId="0" fontId="8" fillId="3" borderId="12" xfId="0" applyFont="1" applyFill="1" applyBorder="1" applyAlignment="1">
      <alignment horizontal="right" vertical="center"/>
    </xf>
    <xf numFmtId="0" fontId="8" fillId="4" borderId="11" xfId="0" applyFont="1" applyFill="1" applyBorder="1" applyAlignment="1">
      <alignment horizontal="right" wrapText="1"/>
    </xf>
    <xf numFmtId="0" fontId="8" fillId="4" borderId="12" xfId="0" applyFont="1" applyFill="1" applyBorder="1" applyAlignment="1">
      <alignment horizontal="right" wrapText="1"/>
    </xf>
    <xf numFmtId="165" fontId="12" fillId="5" borderId="3" xfId="0" applyNumberFormat="1" applyFont="1" applyFill="1" applyBorder="1"/>
    <xf numFmtId="165" fontId="0" fillId="0" borderId="3" xfId="2" applyNumberFormat="1" applyFont="1" applyBorder="1"/>
    <xf numFmtId="165" fontId="0" fillId="0" borderId="14" xfId="2" applyNumberFormat="1" applyFont="1" applyBorder="1"/>
    <xf numFmtId="165" fontId="0" fillId="0" borderId="9" xfId="2" applyNumberFormat="1" applyFont="1" applyBorder="1"/>
    <xf numFmtId="165" fontId="0" fillId="0" borderId="5" xfId="2" applyNumberFormat="1" applyFont="1" applyBorder="1"/>
    <xf numFmtId="165" fontId="0" fillId="0" borderId="10" xfId="2" applyNumberFormat="1" applyFont="1" applyBorder="1"/>
    <xf numFmtId="0" fontId="6" fillId="0" borderId="0" xfId="3" applyAlignment="1"/>
    <xf numFmtId="168" fontId="21" fillId="0" borderId="0" xfId="1" applyNumberFormat="1" applyFont="1"/>
    <xf numFmtId="0" fontId="8" fillId="7" borderId="11" xfId="0" applyFont="1" applyFill="1" applyBorder="1" applyAlignment="1">
      <alignment horizontal="left"/>
    </xf>
    <xf numFmtId="0" fontId="8" fillId="7" borderId="11" xfId="0" applyFont="1" applyFill="1" applyBorder="1"/>
    <xf numFmtId="0" fontId="8" fillId="7" borderId="12" xfId="0" applyFont="1" applyFill="1" applyBorder="1"/>
    <xf numFmtId="0" fontId="8" fillId="7" borderId="13" xfId="0" applyFont="1" applyFill="1" applyBorder="1"/>
    <xf numFmtId="0" fontId="0" fillId="0" borderId="15" xfId="0" applyBorder="1" applyAlignment="1">
      <alignment horizontal="left" indent="1"/>
    </xf>
    <xf numFmtId="0" fontId="0" fillId="0" borderId="3" xfId="0" applyBorder="1" applyAlignment="1">
      <alignment horizontal="left" indent="1"/>
    </xf>
    <xf numFmtId="0" fontId="0" fillId="0" borderId="5" xfId="0" applyBorder="1"/>
    <xf numFmtId="167" fontId="0" fillId="0" borderId="0" xfId="0" applyNumberFormat="1"/>
    <xf numFmtId="165" fontId="0" fillId="0" borderId="3" xfId="2" applyNumberFormat="1" applyFont="1" applyFill="1" applyBorder="1"/>
    <xf numFmtId="165" fontId="0" fillId="0" borderId="0" xfId="2" applyNumberFormat="1" applyFont="1" applyFill="1" applyBorder="1"/>
    <xf numFmtId="165" fontId="0" fillId="0" borderId="14" xfId="2" applyNumberFormat="1" applyFont="1" applyFill="1" applyBorder="1"/>
    <xf numFmtId="165" fontId="0" fillId="0" borderId="5" xfId="2" applyNumberFormat="1" applyFont="1" applyFill="1" applyBorder="1"/>
    <xf numFmtId="165" fontId="0" fillId="0" borderId="9" xfId="2" applyNumberFormat="1" applyFont="1" applyFill="1" applyBorder="1"/>
    <xf numFmtId="165" fontId="0" fillId="0" borderId="10" xfId="2" applyNumberFormat="1" applyFont="1" applyFill="1" applyBorder="1"/>
    <xf numFmtId="9" fontId="0" fillId="0" borderId="0" xfId="0" applyNumberFormat="1"/>
    <xf numFmtId="0" fontId="19" fillId="0" borderId="0" xfId="0" applyFont="1"/>
    <xf numFmtId="175" fontId="0" fillId="0" borderId="0" xfId="0" applyNumberFormat="1"/>
    <xf numFmtId="0" fontId="8" fillId="6" borderId="11" xfId="0" applyFont="1" applyFill="1" applyBorder="1" applyAlignment="1">
      <alignment horizontal="right" vertical="center"/>
    </xf>
    <xf numFmtId="0" fontId="8" fillId="6" borderId="12" xfId="0" applyFont="1" applyFill="1" applyBorder="1" applyAlignment="1">
      <alignment horizontal="right" vertical="center"/>
    </xf>
    <xf numFmtId="0" fontId="8" fillId="6" borderId="13" xfId="0" applyFont="1" applyFill="1" applyBorder="1" applyAlignment="1">
      <alignment horizontal="right" vertical="center"/>
    </xf>
    <xf numFmtId="0" fontId="8" fillId="7" borderId="11" xfId="0" quotePrefix="1" applyFont="1" applyFill="1" applyBorder="1" applyAlignment="1">
      <alignment horizontal="right" vertical="center" wrapText="1"/>
    </xf>
    <xf numFmtId="0" fontId="8" fillId="7" borderId="12" xfId="0" quotePrefix="1" applyFont="1" applyFill="1" applyBorder="1" applyAlignment="1">
      <alignment horizontal="right" vertical="center" wrapText="1"/>
    </xf>
    <xf numFmtId="165" fontId="12" fillId="8" borderId="1" xfId="2" applyNumberFormat="1" applyFont="1" applyFill="1" applyBorder="1"/>
    <xf numFmtId="165" fontId="12" fillId="8" borderId="7" xfId="2" applyNumberFormat="1" applyFont="1" applyFill="1" applyBorder="1"/>
    <xf numFmtId="165" fontId="12" fillId="8" borderId="8" xfId="2" applyNumberFormat="1" applyFont="1" applyFill="1" applyBorder="1"/>
    <xf numFmtId="165" fontId="12" fillId="0" borderId="3" xfId="2" applyNumberFormat="1" applyFont="1" applyFill="1" applyBorder="1"/>
    <xf numFmtId="165" fontId="12" fillId="0" borderId="0" xfId="2" applyNumberFormat="1" applyFont="1" applyFill="1" applyBorder="1"/>
    <xf numFmtId="165" fontId="12" fillId="0" borderId="14" xfId="2" applyNumberFormat="1" applyFont="1" applyFill="1" applyBorder="1"/>
    <xf numFmtId="165" fontId="12" fillId="0" borderId="5" xfId="2" applyNumberFormat="1" applyFont="1" applyFill="1" applyBorder="1"/>
    <xf numFmtId="165" fontId="12" fillId="0" borderId="9" xfId="2" applyNumberFormat="1" applyFont="1" applyFill="1" applyBorder="1"/>
    <xf numFmtId="165" fontId="12" fillId="0" borderId="10" xfId="2" applyNumberFormat="1" applyFont="1" applyFill="1" applyBorder="1"/>
    <xf numFmtId="165" fontId="12" fillId="0" borderId="0" xfId="2" applyNumberFormat="1" applyFont="1" applyBorder="1"/>
    <xf numFmtId="0" fontId="0" fillId="0" borderId="0" xfId="0" applyAlignment="1">
      <alignment horizontal="left"/>
    </xf>
    <xf numFmtId="167" fontId="0" fillId="0" borderId="3" xfId="1" applyNumberFormat="1" applyFont="1" applyBorder="1"/>
    <xf numFmtId="167" fontId="0" fillId="0" borderId="14" xfId="1" applyNumberFormat="1" applyFont="1" applyBorder="1"/>
    <xf numFmtId="167" fontId="0" fillId="0" borderId="5" xfId="1" applyNumberFormat="1" applyFont="1" applyBorder="1"/>
    <xf numFmtId="167" fontId="0" fillId="0" borderId="9" xfId="1" applyNumberFormat="1" applyFont="1" applyBorder="1"/>
    <xf numFmtId="167" fontId="0" fillId="0" borderId="10" xfId="1" applyNumberFormat="1" applyFont="1" applyBorder="1"/>
    <xf numFmtId="0" fontId="12" fillId="0" borderId="3" xfId="0" applyFont="1" applyBorder="1" applyAlignment="1">
      <alignment horizontal="left" indent="2"/>
    </xf>
    <xf numFmtId="0" fontId="12" fillId="0" borderId="3" xfId="0" applyFont="1" applyBorder="1" applyAlignment="1">
      <alignment horizontal="left" indent="3"/>
    </xf>
    <xf numFmtId="0" fontId="12" fillId="0" borderId="5" xfId="0" applyFont="1" applyBorder="1" applyAlignment="1">
      <alignment horizontal="left" indent="2"/>
    </xf>
    <xf numFmtId="0" fontId="12" fillId="0" borderId="3" xfId="0" applyFont="1" applyBorder="1" applyAlignment="1">
      <alignment horizontal="left" indent="1"/>
    </xf>
    <xf numFmtId="165" fontId="12" fillId="0" borderId="3" xfId="2" applyNumberFormat="1" applyFont="1" applyBorder="1"/>
    <xf numFmtId="165" fontId="12" fillId="0" borderId="14" xfId="2" applyNumberFormat="1" applyFont="1" applyBorder="1"/>
    <xf numFmtId="165" fontId="12" fillId="5" borderId="3" xfId="2" applyNumberFormat="1" applyFont="1" applyFill="1" applyBorder="1"/>
    <xf numFmtId="165" fontId="12" fillId="5" borderId="0" xfId="2" applyNumberFormat="1" applyFont="1" applyFill="1" applyBorder="1"/>
    <xf numFmtId="165" fontId="12" fillId="5" borderId="14" xfId="2" applyNumberFormat="1" applyFont="1" applyFill="1" applyBorder="1"/>
    <xf numFmtId="165" fontId="12" fillId="0" borderId="5" xfId="2" applyNumberFormat="1" applyFont="1" applyBorder="1"/>
    <xf numFmtId="165" fontId="12" fillId="0" borderId="9" xfId="2" applyNumberFormat="1" applyFont="1" applyBorder="1"/>
    <xf numFmtId="165" fontId="12" fillId="0" borderId="10" xfId="2" applyNumberFormat="1" applyFont="1" applyBorder="1"/>
    <xf numFmtId="0" fontId="12" fillId="0" borderId="0" xfId="0" applyFont="1" applyAlignment="1">
      <alignment horizontal="left" indent="2"/>
    </xf>
    <xf numFmtId="170" fontId="12" fillId="0" borderId="0" xfId="1" applyNumberFormat="1" applyFont="1" applyFill="1" applyBorder="1"/>
    <xf numFmtId="0" fontId="0" fillId="0" borderId="0" xfId="0" applyAlignment="1">
      <alignment horizontal="left" wrapText="1"/>
    </xf>
    <xf numFmtId="0" fontId="6" fillId="0" borderId="0" xfId="3"/>
    <xf numFmtId="10" fontId="0" fillId="0" borderId="0" xfId="0" applyNumberFormat="1"/>
    <xf numFmtId="169" fontId="0" fillId="0" borderId="0" xfId="0" applyNumberFormat="1"/>
    <xf numFmtId="0" fontId="22" fillId="0" borderId="0" xfId="0" applyFont="1" applyAlignment="1">
      <alignment horizontal="left"/>
    </xf>
    <xf numFmtId="0" fontId="8" fillId="10" borderId="5" xfId="0" applyFont="1" applyFill="1" applyBorder="1" applyAlignment="1">
      <alignment horizontal="right" vertical="center"/>
    </xf>
    <xf numFmtId="0" fontId="8" fillId="10" borderId="9" xfId="0" applyFont="1" applyFill="1" applyBorder="1" applyAlignment="1">
      <alignment horizontal="right" vertical="center"/>
    </xf>
    <xf numFmtId="0" fontId="2" fillId="10" borderId="5" xfId="0" applyFont="1" applyFill="1" applyBorder="1" applyAlignment="1">
      <alignment horizontal="right" vertical="center" wrapText="1"/>
    </xf>
    <xf numFmtId="0" fontId="2" fillId="10" borderId="9" xfId="0" applyFont="1" applyFill="1" applyBorder="1" applyAlignment="1">
      <alignment horizontal="right" vertical="center" wrapText="1"/>
    </xf>
    <xf numFmtId="0" fontId="2" fillId="10" borderId="10" xfId="0" applyFont="1" applyFill="1" applyBorder="1" applyAlignment="1">
      <alignment horizontal="right" vertical="center" wrapText="1"/>
    </xf>
    <xf numFmtId="0" fontId="8" fillId="9" borderId="3" xfId="0" applyFont="1" applyFill="1" applyBorder="1"/>
    <xf numFmtId="174" fontId="12" fillId="9" borderId="3" xfId="7" applyNumberFormat="1" applyFont="1" applyFill="1" applyBorder="1" applyAlignment="1" applyProtection="1">
      <alignment horizontal="right"/>
    </xf>
    <xf numFmtId="174" fontId="12" fillId="9" borderId="0" xfId="7" applyNumberFormat="1" applyFont="1" applyFill="1" applyBorder="1" applyAlignment="1" applyProtection="1">
      <alignment horizontal="right"/>
    </xf>
    <xf numFmtId="174" fontId="12" fillId="9" borderId="14" xfId="7" applyNumberFormat="1" applyFont="1" applyFill="1" applyBorder="1" applyAlignment="1" applyProtection="1">
      <alignment horizontal="right"/>
    </xf>
    <xf numFmtId="165" fontId="0" fillId="9" borderId="3" xfId="2" applyNumberFormat="1" applyFont="1" applyFill="1" applyBorder="1"/>
    <xf numFmtId="165" fontId="0" fillId="9" borderId="0" xfId="2" applyNumberFormat="1" applyFont="1" applyFill="1" applyBorder="1"/>
    <xf numFmtId="165" fontId="0" fillId="9" borderId="14" xfId="2" applyNumberFormat="1" applyFont="1" applyFill="1" applyBorder="1"/>
    <xf numFmtId="0" fontId="8" fillId="10" borderId="3" xfId="0" applyFont="1" applyFill="1" applyBorder="1"/>
    <xf numFmtId="37" fontId="12" fillId="10" borderId="3" xfId="7" applyNumberFormat="1" applyFont="1" applyFill="1" applyBorder="1" applyAlignment="1" applyProtection="1">
      <alignment horizontal="right"/>
    </xf>
    <xf numFmtId="37" fontId="12" fillId="10" borderId="0" xfId="7" applyNumberFormat="1" applyFont="1" applyFill="1" applyBorder="1" applyAlignment="1" applyProtection="1">
      <alignment horizontal="right"/>
    </xf>
    <xf numFmtId="37" fontId="12" fillId="10" borderId="14" xfId="7" applyNumberFormat="1" applyFont="1" applyFill="1" applyBorder="1" applyAlignment="1" applyProtection="1">
      <alignment horizontal="right"/>
    </xf>
    <xf numFmtId="165" fontId="0" fillId="10" borderId="3" xfId="2" applyNumberFormat="1" applyFont="1" applyFill="1" applyBorder="1"/>
    <xf numFmtId="165" fontId="0" fillId="10" borderId="0" xfId="2" applyNumberFormat="1" applyFont="1" applyFill="1" applyBorder="1"/>
    <xf numFmtId="165" fontId="0" fillId="10" borderId="14" xfId="2" applyNumberFormat="1" applyFont="1" applyFill="1" applyBorder="1"/>
    <xf numFmtId="37" fontId="12" fillId="0" borderId="3" xfId="7" applyNumberFormat="1" applyFont="1" applyBorder="1" applyAlignment="1" applyProtection="1">
      <alignment horizontal="right"/>
    </xf>
    <xf numFmtId="37" fontId="12" fillId="0" borderId="0" xfId="7" applyNumberFormat="1" applyFont="1" applyBorder="1" applyAlignment="1" applyProtection="1">
      <alignment horizontal="right"/>
    </xf>
    <xf numFmtId="37" fontId="12" fillId="0" borderId="14" xfId="7" applyNumberFormat="1" applyFont="1" applyBorder="1" applyAlignment="1" applyProtection="1">
      <alignment horizontal="right"/>
    </xf>
    <xf numFmtId="37" fontId="12" fillId="0" borderId="3" xfId="7" applyNumberFormat="1" applyFont="1" applyFill="1" applyBorder="1" applyAlignment="1" applyProtection="1">
      <alignment horizontal="right"/>
    </xf>
    <xf numFmtId="37" fontId="12" fillId="0" borderId="0" xfId="7" applyNumberFormat="1" applyFont="1" applyFill="1" applyBorder="1" applyAlignment="1" applyProtection="1">
      <alignment horizontal="right"/>
    </xf>
    <xf numFmtId="37" fontId="12" fillId="0" borderId="14" xfId="7" applyNumberFormat="1" applyFont="1" applyFill="1" applyBorder="1" applyAlignment="1" applyProtection="1">
      <alignment horizontal="right"/>
    </xf>
    <xf numFmtId="37" fontId="12" fillId="0" borderId="5" xfId="7" applyNumberFormat="1" applyFont="1" applyBorder="1" applyAlignment="1" applyProtection="1">
      <alignment horizontal="right"/>
    </xf>
    <xf numFmtId="37" fontId="12" fillId="0" borderId="9" xfId="7" applyNumberFormat="1" applyFont="1" applyBorder="1" applyAlignment="1" applyProtection="1">
      <alignment horizontal="right"/>
    </xf>
    <xf numFmtId="37" fontId="12" fillId="0" borderId="10" xfId="7" applyNumberFormat="1" applyFont="1" applyBorder="1" applyAlignment="1" applyProtection="1">
      <alignment horizontal="right"/>
    </xf>
    <xf numFmtId="172" fontId="0" fillId="0" borderId="0" xfId="0" applyNumberFormat="1"/>
    <xf numFmtId="0" fontId="6" fillId="0" borderId="0" xfId="3" applyAlignment="1">
      <alignment horizontal="left"/>
    </xf>
    <xf numFmtId="0" fontId="2" fillId="0" borderId="1" xfId="0" applyFont="1" applyBorder="1"/>
    <xf numFmtId="0" fontId="2" fillId="10" borderId="1" xfId="0" applyFont="1" applyFill="1" applyBorder="1"/>
    <xf numFmtId="170" fontId="12" fillId="10" borderId="11" xfId="1" applyNumberFormat="1" applyFont="1" applyFill="1" applyBorder="1"/>
    <xf numFmtId="170" fontId="12" fillId="10" borderId="12" xfId="1" applyNumberFormat="1" applyFont="1" applyFill="1" applyBorder="1"/>
    <xf numFmtId="167" fontId="12" fillId="0" borderId="3" xfId="1" applyNumberFormat="1" applyFont="1" applyBorder="1"/>
    <xf numFmtId="167" fontId="12" fillId="0" borderId="0" xfId="1" applyNumberFormat="1" applyFont="1" applyBorder="1"/>
    <xf numFmtId="167" fontId="12" fillId="0" borderId="14" xfId="1" applyNumberFormat="1" applyFont="1" applyBorder="1"/>
    <xf numFmtId="167" fontId="12" fillId="0" borderId="5" xfId="1" applyNumberFormat="1" applyFont="1" applyBorder="1"/>
    <xf numFmtId="167" fontId="12" fillId="0" borderId="9" xfId="1" applyNumberFormat="1" applyFont="1" applyBorder="1"/>
    <xf numFmtId="167" fontId="12" fillId="0" borderId="10" xfId="1" applyNumberFormat="1" applyFont="1" applyBorder="1"/>
    <xf numFmtId="9" fontId="0" fillId="10" borderId="11" xfId="2" applyFont="1" applyFill="1" applyBorder="1"/>
    <xf numFmtId="9" fontId="0" fillId="10" borderId="12" xfId="2" applyFont="1" applyFill="1" applyBorder="1"/>
    <xf numFmtId="9" fontId="0" fillId="10" borderId="13" xfId="2" applyFont="1" applyFill="1" applyBorder="1"/>
    <xf numFmtId="165" fontId="12" fillId="10" borderId="5" xfId="2" applyNumberFormat="1" applyFont="1" applyFill="1" applyBorder="1"/>
    <xf numFmtId="165" fontId="0" fillId="10" borderId="9" xfId="2" applyNumberFormat="1" applyFont="1" applyFill="1" applyBorder="1"/>
    <xf numFmtId="165" fontId="0" fillId="10" borderId="10" xfId="2" applyNumberFormat="1" applyFont="1" applyFill="1" applyBorder="1"/>
    <xf numFmtId="0" fontId="0" fillId="0" borderId="3" xfId="0" applyBorder="1" applyAlignment="1">
      <alignment horizontal="left" indent="2"/>
    </xf>
    <xf numFmtId="167" fontId="12" fillId="0" borderId="3" xfId="1" applyNumberFormat="1" applyFont="1" applyBorder="1" applyAlignment="1">
      <alignment horizontal="right"/>
    </xf>
    <xf numFmtId="167" fontId="12" fillId="0" borderId="0" xfId="1" applyNumberFormat="1" applyFont="1" applyFill="1" applyBorder="1" applyAlignment="1">
      <alignment horizontal="right"/>
    </xf>
    <xf numFmtId="167" fontId="12" fillId="0" borderId="0" xfId="1" applyNumberFormat="1" applyFont="1" applyBorder="1" applyAlignment="1">
      <alignment horizontal="right"/>
    </xf>
    <xf numFmtId="167" fontId="12" fillId="0" borderId="14" xfId="1" applyNumberFormat="1" applyFont="1" applyBorder="1" applyAlignment="1">
      <alignment horizontal="right"/>
    </xf>
    <xf numFmtId="167" fontId="12" fillId="0" borderId="5" xfId="1" applyNumberFormat="1" applyFont="1" applyBorder="1" applyAlignment="1">
      <alignment horizontal="right"/>
    </xf>
    <xf numFmtId="167" fontId="12" fillId="0" borderId="9" xfId="1" applyNumberFormat="1" applyFont="1" applyFill="1" applyBorder="1" applyAlignment="1">
      <alignment horizontal="right"/>
    </xf>
    <xf numFmtId="167" fontId="12" fillId="0" borderId="9" xfId="1" applyNumberFormat="1" applyFont="1" applyBorder="1" applyAlignment="1">
      <alignment horizontal="right"/>
    </xf>
    <xf numFmtId="167" fontId="12" fillId="0" borderId="10" xfId="1" applyNumberFormat="1" applyFont="1" applyBorder="1" applyAlignment="1">
      <alignment horizontal="right"/>
    </xf>
    <xf numFmtId="164" fontId="12" fillId="0" borderId="0" xfId="0" applyNumberFormat="1" applyFont="1" applyAlignment="1">
      <alignment horizontal="right"/>
    </xf>
    <xf numFmtId="164" fontId="12" fillId="0" borderId="3" xfId="0" applyNumberFormat="1" applyFont="1" applyBorder="1" applyAlignment="1">
      <alignment horizontal="right"/>
    </xf>
    <xf numFmtId="9" fontId="0" fillId="0" borderId="14" xfId="0" applyNumberFormat="1" applyBorder="1"/>
    <xf numFmtId="165" fontId="8" fillId="4" borderId="13" xfId="2" applyNumberFormat="1" applyFont="1" applyFill="1" applyBorder="1" applyAlignment="1">
      <alignment horizontal="right" wrapText="1"/>
    </xf>
    <xf numFmtId="165" fontId="12" fillId="5" borderId="1" xfId="0" applyNumberFormat="1" applyFont="1" applyFill="1" applyBorder="1"/>
    <xf numFmtId="165" fontId="0" fillId="0" borderId="7" xfId="2" applyNumberFormat="1" applyFont="1" applyBorder="1"/>
    <xf numFmtId="165" fontId="0" fillId="0" borderId="8" xfId="2" applyNumberFormat="1" applyFont="1" applyBorder="1"/>
    <xf numFmtId="165" fontId="12" fillId="5" borderId="5" xfId="0" applyNumberFormat="1" applyFont="1" applyFill="1" applyBorder="1"/>
    <xf numFmtId="165" fontId="0" fillId="0" borderId="1" xfId="0" applyNumberFormat="1" applyBorder="1"/>
    <xf numFmtId="165" fontId="0" fillId="0" borderId="7" xfId="0" applyNumberFormat="1" applyBorder="1"/>
    <xf numFmtId="165" fontId="0" fillId="0" borderId="8" xfId="0" applyNumberFormat="1" applyBorder="1"/>
    <xf numFmtId="0" fontId="14" fillId="0" borderId="0" xfId="0" applyFont="1"/>
    <xf numFmtId="9" fontId="0" fillId="0" borderId="3" xfId="0" applyNumberFormat="1" applyBorder="1"/>
    <xf numFmtId="164" fontId="12" fillId="0" borderId="14" xfId="0" applyNumberFormat="1" applyFont="1" applyBorder="1" applyAlignment="1">
      <alignment horizontal="right"/>
    </xf>
    <xf numFmtId="0" fontId="7" fillId="0" borderId="0" xfId="0" applyFont="1"/>
    <xf numFmtId="0" fontId="7" fillId="0" borderId="0" xfId="0" applyFont="1" applyAlignment="1">
      <alignment horizontal="left" indent="1"/>
    </xf>
    <xf numFmtId="166" fontId="0" fillId="0" borderId="0" xfId="0" applyNumberFormat="1"/>
    <xf numFmtId="168" fontId="23" fillId="0" borderId="0" xfId="1" applyNumberFormat="1" applyFont="1"/>
    <xf numFmtId="9" fontId="12" fillId="8" borderId="3" xfId="2" applyFont="1" applyFill="1" applyBorder="1"/>
    <xf numFmtId="9" fontId="12" fillId="8" borderId="0" xfId="2" applyFont="1" applyFill="1" applyBorder="1"/>
    <xf numFmtId="9" fontId="12" fillId="8" borderId="14" xfId="2" applyFont="1" applyFill="1" applyBorder="1"/>
    <xf numFmtId="9" fontId="24" fillId="0" borderId="0" xfId="0" applyNumberFormat="1" applyFont="1"/>
    <xf numFmtId="165" fontId="0" fillId="0" borderId="0" xfId="0" applyNumberFormat="1"/>
    <xf numFmtId="165" fontId="0" fillId="0" borderId="3" xfId="0" applyNumberFormat="1" applyBorder="1"/>
    <xf numFmtId="165" fontId="0" fillId="0" borderId="14" xfId="0" applyNumberFormat="1" applyBorder="1"/>
    <xf numFmtId="165" fontId="0" fillId="0" borderId="5" xfId="0" applyNumberFormat="1" applyBorder="1"/>
    <xf numFmtId="165" fontId="0" fillId="0" borderId="9" xfId="0" applyNumberFormat="1" applyBorder="1"/>
    <xf numFmtId="165" fontId="0" fillId="0" borderId="10" xfId="0" applyNumberFormat="1" applyBorder="1"/>
    <xf numFmtId="0" fontId="0" fillId="0" borderId="3" xfId="0" applyBorder="1" applyAlignment="1">
      <alignment horizontal="left"/>
    </xf>
    <xf numFmtId="167" fontId="0" fillId="0" borderId="0" xfId="1" applyNumberFormat="1" applyFont="1" applyBorder="1"/>
    <xf numFmtId="5" fontId="12" fillId="10" borderId="11" xfId="1" applyNumberFormat="1" applyFont="1" applyFill="1" applyBorder="1"/>
    <xf numFmtId="5" fontId="12" fillId="10" borderId="12" xfId="1" applyNumberFormat="1" applyFont="1" applyFill="1" applyBorder="1"/>
    <xf numFmtId="168" fontId="0" fillId="0" borderId="0" xfId="1" applyNumberFormat="1" applyFont="1" applyBorder="1"/>
    <xf numFmtId="5" fontId="12" fillId="10" borderId="13" xfId="1" applyNumberFormat="1" applyFont="1" applyFill="1" applyBorder="1"/>
    <xf numFmtId="168" fontId="0" fillId="0" borderId="3" xfId="1" applyNumberFormat="1" applyFont="1" applyBorder="1"/>
    <xf numFmtId="168" fontId="0" fillId="0" borderId="14" xfId="1" applyNumberFormat="1" applyFont="1" applyBorder="1"/>
    <xf numFmtId="168" fontId="0" fillId="0" borderId="5" xfId="1" applyNumberFormat="1" applyFont="1" applyBorder="1"/>
    <xf numFmtId="168" fontId="0" fillId="0" borderId="9" xfId="1" applyNumberFormat="1" applyFont="1" applyBorder="1"/>
    <xf numFmtId="168" fontId="0" fillId="0" borderId="10" xfId="1" applyNumberFormat="1" applyFont="1" applyBorder="1"/>
    <xf numFmtId="0" fontId="0" fillId="0" borderId="2" xfId="0" applyBorder="1"/>
    <xf numFmtId="0" fontId="2" fillId="10" borderId="4" xfId="0" applyFont="1" applyFill="1" applyBorder="1"/>
    <xf numFmtId="0" fontId="12" fillId="0" borderId="4" xfId="0" applyFont="1" applyBorder="1"/>
    <xf numFmtId="0" fontId="12" fillId="0" borderId="6" xfId="0" applyFont="1" applyBorder="1" applyAlignment="1">
      <alignment horizontal="left"/>
    </xf>
    <xf numFmtId="165" fontId="0" fillId="8" borderId="1" xfId="0" applyNumberFormat="1" applyFill="1" applyBorder="1"/>
    <xf numFmtId="165" fontId="0" fillId="8" borderId="7" xfId="0" applyNumberFormat="1" applyFill="1" applyBorder="1"/>
    <xf numFmtId="165" fontId="0" fillId="8" borderId="8" xfId="0" applyNumberFormat="1" applyFill="1" applyBorder="1"/>
    <xf numFmtId="0" fontId="2" fillId="12" borderId="1" xfId="0" applyFont="1" applyFill="1" applyBorder="1" applyAlignment="1">
      <alignment horizontal="center" vertical="center"/>
    </xf>
    <xf numFmtId="0" fontId="2" fillId="12" borderId="7" xfId="0" applyFont="1" applyFill="1" applyBorder="1" applyAlignment="1">
      <alignment horizontal="center" vertical="center"/>
    </xf>
    <xf numFmtId="0" fontId="2" fillId="12" borderId="8" xfId="0" applyFont="1" applyFill="1" applyBorder="1" applyAlignment="1">
      <alignment horizontal="center" vertical="center"/>
    </xf>
    <xf numFmtId="0" fontId="2" fillId="12" borderId="5" xfId="0" applyFont="1" applyFill="1" applyBorder="1" applyAlignment="1">
      <alignment horizontal="center" vertical="center"/>
    </xf>
    <xf numFmtId="0" fontId="2" fillId="12" borderId="9" xfId="0" applyFont="1" applyFill="1" applyBorder="1" applyAlignment="1">
      <alignment horizontal="center" vertical="center"/>
    </xf>
    <xf numFmtId="0" fontId="2" fillId="12" borderId="10" xfId="0" applyFont="1" applyFill="1" applyBorder="1" applyAlignment="1">
      <alignment horizontal="center" vertical="center"/>
    </xf>
    <xf numFmtId="0" fontId="8" fillId="3" borderId="11" xfId="0" applyFont="1" applyFill="1" applyBorder="1" applyAlignment="1">
      <alignment horizontal="center" vertical="center"/>
    </xf>
    <xf numFmtId="0" fontId="8" fillId="3" borderId="12"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10" xfId="0" applyFont="1" applyFill="1" applyBorder="1" applyAlignment="1">
      <alignment horizontal="center" vertical="center"/>
    </xf>
    <xf numFmtId="0" fontId="12" fillId="0" borderId="0" xfId="0" applyFont="1" applyAlignment="1">
      <alignment horizontal="left" wrapText="1"/>
    </xf>
    <xf numFmtId="0" fontId="2" fillId="6" borderId="1" xfId="0" applyFont="1" applyFill="1" applyBorder="1" applyAlignment="1">
      <alignment horizontal="center" vertical="center"/>
    </xf>
    <xf numFmtId="0" fontId="2" fillId="6" borderId="7" xfId="0" applyFont="1" applyFill="1" applyBorder="1" applyAlignment="1">
      <alignment horizontal="center" vertical="center"/>
    </xf>
    <xf numFmtId="0" fontId="2" fillId="6" borderId="8" xfId="0" applyFont="1" applyFill="1" applyBorder="1" applyAlignment="1">
      <alignment horizontal="center" vertical="center"/>
    </xf>
    <xf numFmtId="0" fontId="2" fillId="6" borderId="5" xfId="0" applyFont="1" applyFill="1" applyBorder="1" applyAlignment="1">
      <alignment horizontal="center" vertical="center"/>
    </xf>
    <xf numFmtId="0" fontId="2" fillId="6" borderId="9" xfId="0" applyFont="1" applyFill="1" applyBorder="1" applyAlignment="1">
      <alignment horizontal="center" vertical="center"/>
    </xf>
    <xf numFmtId="0" fontId="2" fillId="6" borderId="10" xfId="0" applyFont="1" applyFill="1" applyBorder="1" applyAlignment="1">
      <alignment horizontal="center" vertical="center"/>
    </xf>
    <xf numFmtId="0" fontId="8" fillId="6" borderId="11" xfId="0" applyFont="1" applyFill="1" applyBorder="1" applyAlignment="1">
      <alignment horizontal="center" vertical="center"/>
    </xf>
    <xf numFmtId="0" fontId="8" fillId="6" borderId="12" xfId="0" applyFont="1" applyFill="1" applyBorder="1" applyAlignment="1">
      <alignment horizontal="center" vertical="center"/>
    </xf>
    <xf numFmtId="0" fontId="8" fillId="6" borderId="13" xfId="0" applyFont="1" applyFill="1" applyBorder="1" applyAlignment="1">
      <alignment horizontal="center" vertical="center"/>
    </xf>
    <xf numFmtId="0" fontId="2" fillId="11" borderId="1" xfId="0" applyFont="1" applyFill="1" applyBorder="1" applyAlignment="1">
      <alignment horizontal="center" vertical="center"/>
    </xf>
    <xf numFmtId="0" fontId="2" fillId="11" borderId="7"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5" xfId="0" applyFont="1" applyFill="1" applyBorder="1" applyAlignment="1">
      <alignment horizontal="center" vertical="center"/>
    </xf>
    <xf numFmtId="0" fontId="2" fillId="11" borderId="9" xfId="0" applyFont="1" applyFill="1" applyBorder="1" applyAlignment="1">
      <alignment horizontal="center" vertical="center"/>
    </xf>
    <xf numFmtId="0" fontId="2" fillId="11" borderId="10" xfId="0" applyFont="1" applyFill="1" applyBorder="1" applyAlignment="1">
      <alignment horizontal="center" vertical="center"/>
    </xf>
    <xf numFmtId="0" fontId="8" fillId="11" borderId="1" xfId="0" applyFont="1" applyFill="1" applyBorder="1" applyAlignment="1">
      <alignment horizontal="center" vertical="center"/>
    </xf>
    <xf numFmtId="0" fontId="8" fillId="11" borderId="7" xfId="0" applyFont="1" applyFill="1" applyBorder="1" applyAlignment="1">
      <alignment horizontal="center" vertical="center"/>
    </xf>
    <xf numFmtId="0" fontId="8" fillId="11" borderId="8" xfId="0" applyFont="1" applyFill="1" applyBorder="1" applyAlignment="1">
      <alignment horizontal="center" vertical="center"/>
    </xf>
    <xf numFmtId="0" fontId="8" fillId="11" borderId="5" xfId="0" applyFont="1" applyFill="1" applyBorder="1" applyAlignment="1">
      <alignment horizontal="center" vertical="center"/>
    </xf>
    <xf numFmtId="0" fontId="8" fillId="11" borderId="9" xfId="0" applyFont="1" applyFill="1" applyBorder="1" applyAlignment="1">
      <alignment horizontal="center" vertical="center"/>
    </xf>
    <xf numFmtId="0" fontId="8" fillId="11" borderId="10" xfId="0" applyFont="1" applyFill="1" applyBorder="1" applyAlignment="1">
      <alignment horizontal="center" vertical="center"/>
    </xf>
    <xf numFmtId="0" fontId="6" fillId="0" borderId="0" xfId="3" applyAlignment="1">
      <alignment horizontal="left"/>
    </xf>
    <xf numFmtId="0" fontId="2" fillId="13" borderId="11" xfId="0" applyFont="1" applyFill="1" applyBorder="1" applyAlignment="1">
      <alignment horizontal="center" vertical="center"/>
    </xf>
    <xf numFmtId="0" fontId="2" fillId="13" borderId="12" xfId="0" applyFont="1" applyFill="1" applyBorder="1" applyAlignment="1">
      <alignment horizontal="center" vertical="center"/>
    </xf>
    <xf numFmtId="0" fontId="2" fillId="13" borderId="13" xfId="0" applyFont="1" applyFill="1" applyBorder="1" applyAlignment="1">
      <alignment horizontal="center" vertical="center"/>
    </xf>
    <xf numFmtId="0" fontId="12" fillId="0" borderId="0" xfId="0" applyFont="1" applyAlignment="1">
      <alignment wrapText="1"/>
    </xf>
    <xf numFmtId="0" fontId="14" fillId="2" borderId="2" xfId="0" applyFont="1" applyFill="1" applyBorder="1"/>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6" xfId="0" applyFont="1" applyFill="1" applyBorder="1"/>
    <xf numFmtId="0" fontId="8" fillId="2" borderId="1" xfId="0" applyFont="1" applyFill="1" applyBorder="1" applyAlignment="1">
      <alignment horizontal="center" vertical="center"/>
    </xf>
    <xf numFmtId="0" fontId="8" fillId="2" borderId="7" xfId="0" applyFont="1" applyFill="1" applyBorder="1" applyAlignment="1">
      <alignment horizontal="center" vertical="center"/>
    </xf>
    <xf numFmtId="0" fontId="8" fillId="15" borderId="1" xfId="0" applyFont="1" applyFill="1" applyBorder="1"/>
    <xf numFmtId="0" fontId="8" fillId="15" borderId="1" xfId="0" applyFont="1" applyFill="1" applyBorder="1" applyAlignment="1">
      <alignment horizontal="right" wrapText="1"/>
    </xf>
    <xf numFmtId="0" fontId="8" fillId="15" borderId="7" xfId="0" applyFont="1" applyFill="1" applyBorder="1" applyAlignment="1">
      <alignment horizontal="right" wrapText="1"/>
    </xf>
    <xf numFmtId="0" fontId="8" fillId="15" borderId="8" xfId="0" applyFont="1" applyFill="1" applyBorder="1" applyAlignment="1">
      <alignment horizontal="right" wrapText="1"/>
    </xf>
    <xf numFmtId="0" fontId="8" fillId="15" borderId="0" xfId="0" applyFont="1" applyFill="1" applyAlignment="1">
      <alignment horizontal="right" wrapText="1"/>
    </xf>
    <xf numFmtId="0" fontId="8" fillId="14" borderId="3" xfId="0" applyFont="1" applyFill="1" applyBorder="1"/>
    <xf numFmtId="170" fontId="8" fillId="14" borderId="0" xfId="1" applyNumberFormat="1" applyFont="1" applyFill="1" applyBorder="1"/>
    <xf numFmtId="170" fontId="8" fillId="14" borderId="14" xfId="1" applyNumberFormat="1" applyFont="1" applyFill="1" applyBorder="1"/>
    <xf numFmtId="167" fontId="12" fillId="5" borderId="3" xfId="0" applyNumberFormat="1" applyFont="1" applyFill="1" applyBorder="1"/>
    <xf numFmtId="167" fontId="12" fillId="5" borderId="0" xfId="0" applyNumberFormat="1" applyFont="1" applyFill="1"/>
    <xf numFmtId="167" fontId="12" fillId="5" borderId="14" xfId="0" applyNumberFormat="1" applyFont="1" applyFill="1" applyBorder="1"/>
    <xf numFmtId="173" fontId="12" fillId="5" borderId="0" xfId="1" applyNumberFormat="1" applyFont="1" applyFill="1" applyBorder="1"/>
    <xf numFmtId="173" fontId="12" fillId="5" borderId="14" xfId="1" applyNumberFormat="1" applyFont="1" applyFill="1" applyBorder="1"/>
    <xf numFmtId="167" fontId="12" fillId="0" borderId="3" xfId="0" applyNumberFormat="1" applyFont="1" applyBorder="1"/>
    <xf numFmtId="167" fontId="12" fillId="0" borderId="0" xfId="0" applyNumberFormat="1" applyFont="1"/>
    <xf numFmtId="167" fontId="12" fillId="0" borderId="14" xfId="0" applyNumberFormat="1" applyFont="1" applyBorder="1"/>
    <xf numFmtId="173" fontId="12" fillId="0" borderId="0" xfId="1" applyNumberFormat="1" applyFont="1" applyFill="1" applyBorder="1"/>
    <xf numFmtId="173" fontId="12" fillId="0" borderId="14" xfId="1" applyNumberFormat="1" applyFont="1" applyFill="1" applyBorder="1"/>
    <xf numFmtId="0" fontId="12" fillId="0" borderId="5" xfId="0" applyFont="1" applyBorder="1" applyAlignment="1">
      <alignment horizontal="left" indent="1"/>
    </xf>
    <xf numFmtId="167" fontId="12" fillId="0" borderId="5" xfId="0" applyNumberFormat="1" applyFont="1" applyBorder="1"/>
    <xf numFmtId="167" fontId="12" fillId="0" borderId="9" xfId="0" applyNumberFormat="1" applyFont="1" applyBorder="1"/>
    <xf numFmtId="167" fontId="12" fillId="0" borderId="10" xfId="0" applyNumberFormat="1" applyFont="1" applyBorder="1"/>
    <xf numFmtId="173" fontId="12" fillId="0" borderId="9" xfId="1" applyNumberFormat="1" applyFont="1" applyFill="1" applyBorder="1"/>
    <xf numFmtId="173" fontId="12" fillId="0" borderId="10" xfId="1" applyNumberFormat="1" applyFont="1" applyFill="1" applyBorder="1"/>
    <xf numFmtId="173" fontId="12" fillId="0" borderId="0" xfId="0" applyNumberFormat="1" applyFont="1"/>
    <xf numFmtId="165" fontId="8" fillId="14" borderId="3" xfId="2" applyNumberFormat="1" applyFont="1" applyFill="1" applyBorder="1"/>
    <xf numFmtId="165" fontId="8" fillId="14" borderId="0" xfId="2" applyNumberFormat="1" applyFont="1" applyFill="1" applyBorder="1"/>
    <xf numFmtId="165" fontId="8" fillId="14" borderId="14" xfId="2" applyNumberFormat="1" applyFont="1" applyFill="1" applyBorder="1"/>
    <xf numFmtId="165" fontId="12" fillId="0" borderId="0" xfId="0" applyNumberFormat="1" applyFont="1"/>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16"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8" xfId="0" applyFont="1" applyFill="1" applyBorder="1" applyAlignment="1">
      <alignment horizontal="center" vertical="center" wrapText="1"/>
    </xf>
  </cellXfs>
  <cellStyles count="8">
    <cellStyle name="Comma" xfId="1" builtinId="3"/>
    <cellStyle name="Comma 2" xfId="7" xr:uid="{7B0B818F-A63E-41A4-94EC-2AAA1ED53490}"/>
    <cellStyle name="Comma 4" xfId="5" xr:uid="{E6AD3F2A-7015-4825-A98E-6BE513993F61}"/>
    <cellStyle name="Hyperlink" xfId="3" builtinId="8"/>
    <cellStyle name="Normal" xfId="0" builtinId="0"/>
    <cellStyle name="Normal 2" xfId="6" xr:uid="{7CE71AB6-D903-440E-B545-14ABA9C3F9C5}"/>
    <cellStyle name="Percent" xfId="2" builtinId="5"/>
    <cellStyle name="Percent 2" xfId="4" xr:uid="{E56B2860-D305-4C70-BE92-E0E3CADFB46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gaines/AppData/Local/Microsoft/Windows/Temporary%20Internet%20Files/Content.Outlook/ETMY3IWQ/CMS-NHE201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rgaines\Box\rgaines\CA%20Almanac\Health%20Care%20Costs\2024\Data-File-2024-ed-for-Robbin-Tab-3-Updated.xlsx" TargetMode="External"/><Relationship Id="rId1" Type="http://schemas.openxmlformats.org/officeDocument/2006/relationships/externalLinkPath" Target="Data-File-2024-ed-for-Robbin-Tab-3-Updated.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rgaines\AppData\Local\Microsoft\Windows\INetCache\Content.Outlook\0PDEWG0Z\Tab%205%20data%20file-kw.xlsx" TargetMode="External"/><Relationship Id="rId1" Type="http://schemas.openxmlformats.org/officeDocument/2006/relationships/externalLinkPath" Target="/Users/rgaines/AppData/Local/Microsoft/Windows/INetCache/Content.Outlook/0PDEWG0Z/Tab%205%20data%20file-k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p A (2)"/>
      <sheetName val="Global Notes"/>
      <sheetName val="3-Spending"/>
      <sheetName val="4-GDP"/>
      <sheetName val="5-PerCap"/>
      <sheetName val="6 Per Enrollee"/>
      <sheetName val="7-MajorPrograms"/>
      <sheetName val="8-OECD"/>
      <sheetName val="9-CatDist"/>
      <sheetName val="Real Dollars - Revised"/>
      <sheetName val="10-Real Dollars-Old"/>
      <sheetName val="10-Real Doll-Dvpt"/>
      <sheetName val="11-Cat Table"/>
      <sheetName val="12-Sponsor-Dist"/>
      <sheetName val="13-SponsorDetail"/>
      <sheetName val="14-SponsorOverTime"/>
      <sheetName val="15-Sponsor Table"/>
      <sheetName val="16-Burden"/>
      <sheetName val="17-Payer-Dist"/>
      <sheetName val="18-Payment-Area"/>
      <sheetName val="19-Payer-Dist-Yrs"/>
      <sheetName val="20-Payer Table"/>
      <sheetName val="21-Payer Mix by Cat"/>
      <sheetName val="22-PvtIns-OOP"/>
      <sheetName val="23-MC-MCaid"/>
      <sheetName val="24-AvgAnnGrwth"/>
      <sheetName val="25-NHE-Inflation"/>
      <sheetName val="26-GDP-NHE"/>
      <sheetName val="27-Growth-by Category"/>
      <sheetName val="27A-Checkerboard"/>
      <sheetName val="28-Growth-Cats-Time"/>
      <sheetName val="29-Growth by Sponsor"/>
      <sheetName val="30-Growth-Spons-Time"/>
      <sheetName val="31-Growth by Payer"/>
      <sheetName val="32-Growth-Payer-Time"/>
      <sheetName val="33-Proj-Payer"/>
      <sheetName val="34New-Drivers"/>
      <sheetName val="App A"/>
      <sheetName val="App A (3)"/>
      <sheetName val="App A- Expanded"/>
      <sheetName val="Appendix A-Dvpt"/>
      <sheetName val="DB-Final"/>
      <sheetName val="DB Format"/>
      <sheetName val="NHE2012-Original"/>
      <sheetName val="Documentation"/>
      <sheetName val="Checkerboard Backup Work"/>
      <sheetName val="7-MajorPrograms-Dvpt"/>
      <sheetName val="Checks-Scratch"/>
    </sheetNames>
    <sheetDataSet>
      <sheetData sheetId="0"/>
      <sheetData sheetId="1">
        <row r="13">
          <cell r="B13" t="str">
            <v xml:space="preserve">Notes:    Health Spending refers to National Health Expenditures.  Projections (P) include the impact of the Affordable Care Act. </v>
          </cell>
        </row>
        <row r="14">
          <cell r="B14" t="str">
            <v>Notes: Health Spending refers to National Health Expenditures. For additional detail on spending categories, see the Appendix. Further definitions available at http://www.cms.gov/Research-Statistics-Data-and-Systems/Statistics-Trends-and-Reports/NationalHealthExpendData/NationalHealthAccountsHistorical.html</v>
          </cell>
        </row>
        <row r="15">
          <cell r="B15" t="str">
            <v>Notes:  Health Spending refers to National Health Expenditures.  May not sum due to rounding.</v>
          </cell>
        </row>
        <row r="16">
          <cell r="B16" t="str">
            <v xml:space="preserve">Source:  Centers for Medicare and Medicaid Services (CMS), Office of the Actuary, National Health Expenditures, 2014 release and 2013 (projections). </v>
          </cell>
        </row>
        <row r="17">
          <cell r="B17" t="str">
            <v xml:space="preserve">Source:  Centers for Medicare and Medicaid Services (CMS), Office of the Actuary, National Health Expenditures, 2014 release.  </v>
          </cell>
        </row>
        <row r="18">
          <cell r="B18" t="str">
            <v>Notes:  Health Spending refers to National Health Expenditures.  Sponsors are the entities that are ultimately responsible for financing the health care bill.  In pre-2011 editions, this publication referred to these as contributors.  Figures may not sum due to rounding.</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3. By Category-Hist &amp; Proj"/>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5. By Medical Condition"/>
    </sheetNames>
    <sheetDataSet>
      <sheetData sheetId="0"/>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ms.gov/Research-Statistics-Data-and-Systems/Statistics-Trends-and-Reports/NationalHealthExpendData/NationalHealthAccountsHistorical.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ms.gov/Research-Statistics-Data-and-Systems/Statistics-Trends-and-Reports/NationalHealthExpendData/NationalHealthAccountsHistorical.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cms.gov/Research-Statistics-Data-and-Systems/Statistics-Trends-and-Reports/NationalHealthExpendData/index.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cms.gov/Research-Statistics-Data-and-Systems/Statistics-Trends-and-Reports/NationalHealthExpendData/NationalHealthAccountsHistorical.html"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bea.gov/national/health_care_satellite_account.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C62D6C-218E-41B2-80EC-4517BD14EA27}">
  <sheetPr>
    <tabColor theme="9" tint="-0.249977111117893"/>
  </sheetPr>
  <dimension ref="A1:B17"/>
  <sheetViews>
    <sheetView zoomScaleNormal="100" workbookViewId="0">
      <selection activeCell="A16" sqref="A16"/>
    </sheetView>
  </sheetViews>
  <sheetFormatPr defaultRowHeight="15" x14ac:dyDescent="0.25"/>
  <cols>
    <col min="1" max="1" width="84.7109375" customWidth="1"/>
    <col min="2" max="2" width="9.85546875" customWidth="1"/>
  </cols>
  <sheetData>
    <row r="1" spans="1:2" ht="18.75" x14ac:dyDescent="0.3">
      <c r="A1" s="16" t="s">
        <v>74</v>
      </c>
    </row>
    <row r="2" spans="1:2" x14ac:dyDescent="0.25">
      <c r="A2" t="s">
        <v>81</v>
      </c>
    </row>
    <row r="4" spans="1:2" ht="18.75" x14ac:dyDescent="0.3">
      <c r="A4" s="1" t="s">
        <v>44</v>
      </c>
    </row>
    <row r="5" spans="1:2" x14ac:dyDescent="0.25">
      <c r="A5" s="3" t="s">
        <v>82</v>
      </c>
    </row>
    <row r="6" spans="1:2" x14ac:dyDescent="0.25">
      <c r="A6" s="4"/>
    </row>
    <row r="7" spans="1:2" ht="18.75" x14ac:dyDescent="0.3">
      <c r="A7" s="1" t="s">
        <v>45</v>
      </c>
    </row>
    <row r="8" spans="1:2" x14ac:dyDescent="0.25">
      <c r="A8" s="3" t="s">
        <v>82</v>
      </c>
    </row>
    <row r="9" spans="1:2" x14ac:dyDescent="0.25">
      <c r="A9" s="4"/>
    </row>
    <row r="10" spans="1:2" ht="18.75" x14ac:dyDescent="0.3">
      <c r="A10" s="1" t="s">
        <v>79</v>
      </c>
    </row>
    <row r="11" spans="1:2" x14ac:dyDescent="0.25">
      <c r="A11" s="17" t="s">
        <v>83</v>
      </c>
      <c r="B11" s="153"/>
    </row>
    <row r="12" spans="1:2" x14ac:dyDescent="0.25">
      <c r="A12" s="4"/>
    </row>
    <row r="13" spans="1:2" ht="18.75" x14ac:dyDescent="0.3">
      <c r="A13" s="1" t="s">
        <v>80</v>
      </c>
    </row>
    <row r="14" spans="1:2" x14ac:dyDescent="0.25">
      <c r="A14" s="14" t="s">
        <v>84</v>
      </c>
    </row>
    <row r="15" spans="1:2" x14ac:dyDescent="0.25">
      <c r="A15" s="33"/>
    </row>
    <row r="16" spans="1:2" ht="18.75" x14ac:dyDescent="0.3">
      <c r="A16" s="1" t="s">
        <v>76</v>
      </c>
    </row>
    <row r="17" spans="1:1" x14ac:dyDescent="0.25">
      <c r="A17" s="18" t="s">
        <v>85</v>
      </c>
    </row>
  </sheetData>
  <pageMargins left="1" right="1" top="1" bottom="1" header="0.5" footer="0.5"/>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5782D-7529-4CAD-9EAE-EE39BB7F7C05}">
  <sheetPr>
    <tabColor theme="9" tint="-0.249977111117893"/>
  </sheetPr>
  <dimension ref="A1:I42"/>
  <sheetViews>
    <sheetView topLeftCell="A18" zoomScaleNormal="100" workbookViewId="0">
      <selection activeCell="D2" sqref="D2"/>
    </sheetView>
  </sheetViews>
  <sheetFormatPr defaultRowHeight="15" x14ac:dyDescent="0.25"/>
  <cols>
    <col min="1" max="1" width="30" customWidth="1"/>
    <col min="2" max="3" width="10" customWidth="1"/>
    <col min="4" max="4" width="9.85546875" customWidth="1"/>
    <col min="9" max="9" width="11.28515625" customWidth="1"/>
  </cols>
  <sheetData>
    <row r="1" spans="1:9" ht="18.75" x14ac:dyDescent="0.3">
      <c r="A1" s="16" t="s">
        <v>43</v>
      </c>
    </row>
    <row r="2" spans="1:9" x14ac:dyDescent="0.25">
      <c r="A2" s="3" t="s">
        <v>82</v>
      </c>
    </row>
    <row r="4" spans="1:9" x14ac:dyDescent="0.25">
      <c r="A4" s="11"/>
      <c r="B4" s="208" t="s">
        <v>77</v>
      </c>
      <c r="C4" s="209"/>
      <c r="D4" s="209"/>
      <c r="E4" s="209"/>
      <c r="F4" s="209"/>
      <c r="G4" s="209"/>
      <c r="H4" s="209"/>
      <c r="I4" s="210"/>
    </row>
    <row r="5" spans="1:9" ht="15.75" customHeight="1" x14ac:dyDescent="0.25">
      <c r="A5" s="2"/>
      <c r="B5" s="211"/>
      <c r="C5" s="212"/>
      <c r="D5" s="212"/>
      <c r="E5" s="212"/>
      <c r="F5" s="212"/>
      <c r="G5" s="212"/>
      <c r="H5" s="212"/>
      <c r="I5" s="213"/>
    </row>
    <row r="6" spans="1:9" x14ac:dyDescent="0.25">
      <c r="A6" s="34"/>
      <c r="B6" s="35">
        <v>2002</v>
      </c>
      <c r="C6" s="36">
        <v>2012</v>
      </c>
      <c r="D6" s="36">
        <v>2017</v>
      </c>
      <c r="E6" s="36">
        <v>2018</v>
      </c>
      <c r="F6" s="36">
        <v>2019</v>
      </c>
      <c r="G6" s="36">
        <v>2020</v>
      </c>
      <c r="H6" s="36">
        <v>2021</v>
      </c>
      <c r="I6" s="37">
        <v>2022</v>
      </c>
    </row>
    <row r="7" spans="1:9" x14ac:dyDescent="0.25">
      <c r="A7" s="5" t="s">
        <v>5</v>
      </c>
      <c r="B7" s="163">
        <v>1631</v>
      </c>
      <c r="C7" s="162">
        <v>2783.3</v>
      </c>
      <c r="D7" s="162">
        <v>3443.7</v>
      </c>
      <c r="E7" s="162">
        <v>3601.2</v>
      </c>
      <c r="F7" s="162">
        <v>3756.4</v>
      </c>
      <c r="G7" s="162">
        <v>4156.3</v>
      </c>
      <c r="H7" s="162">
        <v>4289.1000000000004</v>
      </c>
      <c r="I7" s="175">
        <v>4464.6000000000004</v>
      </c>
    </row>
    <row r="8" spans="1:9" x14ac:dyDescent="0.25">
      <c r="A8" s="23" t="s">
        <v>6</v>
      </c>
      <c r="B8" s="154">
        <v>388.5</v>
      </c>
      <c r="C8" s="155">
        <v>558.5</v>
      </c>
      <c r="D8" s="156">
        <v>656.1</v>
      </c>
      <c r="E8" s="156">
        <v>686.7</v>
      </c>
      <c r="F8" s="156">
        <v>708.5</v>
      </c>
      <c r="G8" s="156">
        <v>690.5</v>
      </c>
      <c r="H8" s="156">
        <v>742.8</v>
      </c>
      <c r="I8" s="157">
        <v>787.3</v>
      </c>
    </row>
    <row r="9" spans="1:9" x14ac:dyDescent="0.25">
      <c r="A9" s="23" t="s">
        <v>7</v>
      </c>
      <c r="B9" s="154">
        <v>505.6</v>
      </c>
      <c r="C9" s="155">
        <v>804.2</v>
      </c>
      <c r="D9" s="156">
        <v>975.6</v>
      </c>
      <c r="E9" s="156">
        <v>1021.1</v>
      </c>
      <c r="F9" s="156">
        <v>1063.5</v>
      </c>
      <c r="G9" s="156">
        <v>1078.5999999999999</v>
      </c>
      <c r="H9" s="156">
        <v>1151.7</v>
      </c>
      <c r="I9" s="157">
        <v>1231.5999999999999</v>
      </c>
    </row>
    <row r="10" spans="1:9" x14ac:dyDescent="0.25">
      <c r="A10" s="23" t="s">
        <v>8</v>
      </c>
      <c r="B10" s="154">
        <v>109.9</v>
      </c>
      <c r="C10" s="155">
        <v>197</v>
      </c>
      <c r="D10" s="156">
        <v>249.1</v>
      </c>
      <c r="E10" s="156">
        <v>258</v>
      </c>
      <c r="F10" s="156">
        <v>273</v>
      </c>
      <c r="G10" s="156">
        <v>272.3</v>
      </c>
      <c r="H10" s="156">
        <v>294.39999999999998</v>
      </c>
      <c r="I10" s="157">
        <v>289.10000000000002</v>
      </c>
    </row>
    <row r="11" spans="1:9" x14ac:dyDescent="0.25">
      <c r="A11" s="23" t="s">
        <v>9</v>
      </c>
      <c r="B11" s="154">
        <v>351.5</v>
      </c>
      <c r="C11" s="155">
        <v>740.1</v>
      </c>
      <c r="D11" s="156">
        <v>988.8</v>
      </c>
      <c r="E11" s="156">
        <v>1041.7</v>
      </c>
      <c r="F11" s="156">
        <v>1104.5</v>
      </c>
      <c r="G11" s="156">
        <v>1519.9</v>
      </c>
      <c r="H11" s="156">
        <v>1468.3</v>
      </c>
      <c r="I11" s="157">
        <v>1483.5</v>
      </c>
    </row>
    <row r="12" spans="1:9" x14ac:dyDescent="0.25">
      <c r="A12" s="25" t="s">
        <v>10</v>
      </c>
      <c r="B12" s="158">
        <v>275.60000000000002</v>
      </c>
      <c r="C12" s="159">
        <v>483.5</v>
      </c>
      <c r="D12" s="160">
        <v>574</v>
      </c>
      <c r="E12" s="160">
        <v>593.79999999999995</v>
      </c>
      <c r="F12" s="160">
        <v>606.79999999999995</v>
      </c>
      <c r="G12" s="160">
        <v>595</v>
      </c>
      <c r="H12" s="160">
        <v>631.9</v>
      </c>
      <c r="I12" s="161">
        <v>673.1</v>
      </c>
    </row>
    <row r="15" spans="1:9" x14ac:dyDescent="0.25">
      <c r="A15" s="11"/>
      <c r="B15" s="208" t="s">
        <v>0</v>
      </c>
      <c r="C15" s="209"/>
      <c r="D15" s="209"/>
      <c r="E15" s="209"/>
      <c r="F15" s="209"/>
      <c r="G15" s="209"/>
      <c r="H15" s="209"/>
      <c r="I15" s="210"/>
    </row>
    <row r="16" spans="1:9" x14ac:dyDescent="0.25">
      <c r="A16" s="2"/>
      <c r="B16" s="211"/>
      <c r="C16" s="212"/>
      <c r="D16" s="212"/>
      <c r="E16" s="212"/>
      <c r="F16" s="212"/>
      <c r="G16" s="212"/>
      <c r="H16" s="212"/>
      <c r="I16" s="213"/>
    </row>
    <row r="17" spans="1:9" x14ac:dyDescent="0.25">
      <c r="A17" s="34"/>
      <c r="B17" s="35">
        <v>2002</v>
      </c>
      <c r="C17" s="36">
        <v>2012</v>
      </c>
      <c r="D17" s="36">
        <v>2017</v>
      </c>
      <c r="E17" s="36">
        <v>2018</v>
      </c>
      <c r="F17" s="36">
        <v>2019</v>
      </c>
      <c r="G17" s="36">
        <v>2020</v>
      </c>
      <c r="H17" s="36">
        <v>2021</v>
      </c>
      <c r="I17" s="37">
        <v>2022</v>
      </c>
    </row>
    <row r="18" spans="1:9" x14ac:dyDescent="0.25">
      <c r="A18" s="5" t="s">
        <v>5</v>
      </c>
      <c r="B18" s="174">
        <v>1</v>
      </c>
      <c r="C18" s="64">
        <v>1</v>
      </c>
      <c r="D18" s="64">
        <v>1</v>
      </c>
      <c r="E18" s="64">
        <v>1</v>
      </c>
      <c r="F18" s="64">
        <v>1</v>
      </c>
      <c r="G18" s="64">
        <v>1</v>
      </c>
      <c r="H18" s="64">
        <v>1</v>
      </c>
      <c r="I18" s="164">
        <v>1</v>
      </c>
    </row>
    <row r="19" spans="1:9" x14ac:dyDescent="0.25">
      <c r="A19" s="23" t="s">
        <v>6</v>
      </c>
      <c r="B19" s="43">
        <v>0.23800000000000002</v>
      </c>
      <c r="C19" s="13">
        <v>0.20100000000000001</v>
      </c>
      <c r="D19" s="13">
        <v>0.191</v>
      </c>
      <c r="E19" s="13">
        <v>0.191</v>
      </c>
      <c r="F19" s="13">
        <v>0.18899999999999997</v>
      </c>
      <c r="G19" s="13">
        <v>0.16600000000000001</v>
      </c>
      <c r="H19" s="13">
        <v>0.17300000000000001</v>
      </c>
      <c r="I19" s="44">
        <v>0.17600000000000002</v>
      </c>
    </row>
    <row r="20" spans="1:9" x14ac:dyDescent="0.25">
      <c r="A20" s="23" t="s">
        <v>7</v>
      </c>
      <c r="B20" s="43">
        <v>0.31</v>
      </c>
      <c r="C20" s="13">
        <v>0.28899999999999998</v>
      </c>
      <c r="D20" s="13">
        <v>0.28300000000000003</v>
      </c>
      <c r="E20" s="13">
        <v>0.28399999999999997</v>
      </c>
      <c r="F20" s="13">
        <v>0.28300000000000003</v>
      </c>
      <c r="G20" s="13">
        <v>0.26</v>
      </c>
      <c r="H20" s="13">
        <v>0.26899999999999996</v>
      </c>
      <c r="I20" s="44">
        <v>0.27600000000000002</v>
      </c>
    </row>
    <row r="21" spans="1:9" x14ac:dyDescent="0.25">
      <c r="A21" s="23" t="s">
        <v>8</v>
      </c>
      <c r="B21" s="43">
        <v>6.7000000000000004E-2</v>
      </c>
      <c r="C21" s="13">
        <v>7.0999999999999994E-2</v>
      </c>
      <c r="D21" s="13">
        <v>7.2000000000000008E-2</v>
      </c>
      <c r="E21" s="13">
        <v>7.2000000000000008E-2</v>
      </c>
      <c r="F21" s="13">
        <v>7.2999999999999995E-2</v>
      </c>
      <c r="G21" s="13">
        <v>6.6000000000000003E-2</v>
      </c>
      <c r="H21" s="13">
        <v>6.9000000000000006E-2</v>
      </c>
      <c r="I21" s="44">
        <v>6.5000000000000002E-2</v>
      </c>
    </row>
    <row r="22" spans="1:9" x14ac:dyDescent="0.25">
      <c r="A22" s="23" t="s">
        <v>9</v>
      </c>
      <c r="B22" s="43">
        <v>0.21600000000000003</v>
      </c>
      <c r="C22" s="13">
        <v>0.26600000000000001</v>
      </c>
      <c r="D22" s="13">
        <v>0.28699999999999998</v>
      </c>
      <c r="E22" s="13">
        <v>0.28899999999999998</v>
      </c>
      <c r="F22" s="13">
        <v>0.29399999999999998</v>
      </c>
      <c r="G22" s="13">
        <v>0.36599999999999999</v>
      </c>
      <c r="H22" s="13">
        <v>0.34200000000000003</v>
      </c>
      <c r="I22" s="44">
        <v>0.33200000000000002</v>
      </c>
    </row>
    <row r="23" spans="1:9" x14ac:dyDescent="0.25">
      <c r="A23" s="25" t="s">
        <v>10</v>
      </c>
      <c r="B23" s="46">
        <v>0.16899999999999998</v>
      </c>
      <c r="C23" s="45">
        <v>0.17399999999999999</v>
      </c>
      <c r="D23" s="45">
        <v>0.16699999999999998</v>
      </c>
      <c r="E23" s="45">
        <v>0.16500000000000001</v>
      </c>
      <c r="F23" s="45">
        <v>0.16200000000000001</v>
      </c>
      <c r="G23" s="45">
        <v>0.14300000000000002</v>
      </c>
      <c r="H23" s="45">
        <v>0.14699999999999999</v>
      </c>
      <c r="I23" s="47">
        <v>0.151</v>
      </c>
    </row>
    <row r="25" spans="1:9" ht="15" customHeight="1" x14ac:dyDescent="0.25"/>
    <row r="26" spans="1:9" x14ac:dyDescent="0.25">
      <c r="A26" s="11"/>
      <c r="B26" s="214" t="s">
        <v>1</v>
      </c>
      <c r="C26" s="215"/>
      <c r="D26" s="215"/>
      <c r="E26" s="216" t="s">
        <v>2</v>
      </c>
      <c r="F26" s="217"/>
      <c r="G26" s="217"/>
      <c r="H26" s="217"/>
      <c r="I26" s="218"/>
    </row>
    <row r="27" spans="1:9" x14ac:dyDescent="0.25">
      <c r="A27" s="2"/>
      <c r="B27" s="38" t="s">
        <v>3</v>
      </c>
      <c r="C27" s="39" t="s">
        <v>4</v>
      </c>
      <c r="D27" s="39" t="s">
        <v>39</v>
      </c>
      <c r="E27" s="219"/>
      <c r="F27" s="220"/>
      <c r="G27" s="220"/>
      <c r="H27" s="220"/>
      <c r="I27" s="221"/>
    </row>
    <row r="28" spans="1:9" x14ac:dyDescent="0.25">
      <c r="A28" s="34"/>
      <c r="B28" s="40" t="s">
        <v>86</v>
      </c>
      <c r="C28" s="41" t="s">
        <v>87</v>
      </c>
      <c r="D28" s="165" t="s">
        <v>88</v>
      </c>
      <c r="E28" s="36">
        <v>2018</v>
      </c>
      <c r="F28" s="36">
        <v>2019</v>
      </c>
      <c r="G28" s="36">
        <v>2020</v>
      </c>
      <c r="H28" s="36">
        <v>2021</v>
      </c>
      <c r="I28" s="37">
        <v>2022</v>
      </c>
    </row>
    <row r="29" spans="1:9" x14ac:dyDescent="0.25">
      <c r="A29" s="5" t="s">
        <v>5</v>
      </c>
      <c r="B29" s="166">
        <f t="shared" ref="B29:B34" si="0">(I7/B7)^0.05-1</f>
        <v>5.1638385338203863E-2</v>
      </c>
      <c r="C29" s="167">
        <f t="shared" ref="C29:C34" si="1">(I7/C7)^0.1-1</f>
        <v>4.8388512314603505E-2</v>
      </c>
      <c r="D29" s="168">
        <f t="shared" ref="D29:D34" si="2">(I7/D7)^0.2-1</f>
        <v>5.3298459147498312E-2</v>
      </c>
      <c r="E29" s="170">
        <v>4.5999999999999999E-2</v>
      </c>
      <c r="F29" s="171">
        <v>4.2999999999999997E-2</v>
      </c>
      <c r="G29" s="171">
        <v>0.106</v>
      </c>
      <c r="H29" s="171">
        <v>3.2000000000000001E-2</v>
      </c>
      <c r="I29" s="172">
        <v>4.1000000000000002E-2</v>
      </c>
    </row>
    <row r="30" spans="1:9" x14ac:dyDescent="0.25">
      <c r="A30" s="23" t="s">
        <v>6</v>
      </c>
      <c r="B30" s="42">
        <f t="shared" si="0"/>
        <v>3.5946819529381058E-2</v>
      </c>
      <c r="C30" s="13">
        <f t="shared" si="1"/>
        <v>3.4931742397433796E-2</v>
      </c>
      <c r="D30" s="44">
        <f t="shared" si="2"/>
        <v>3.7132020079787331E-2</v>
      </c>
      <c r="E30" s="43">
        <v>4.7E-2</v>
      </c>
      <c r="F30" s="13">
        <v>3.2000000000000001E-2</v>
      </c>
      <c r="G30" s="13">
        <v>-2.5000000000000001E-2</v>
      </c>
      <c r="H30" s="13">
        <v>7.5999999999999998E-2</v>
      </c>
      <c r="I30" s="44">
        <v>0.06</v>
      </c>
    </row>
    <row r="31" spans="1:9" x14ac:dyDescent="0.25">
      <c r="A31" s="23" t="s">
        <v>7</v>
      </c>
      <c r="B31" s="42">
        <f t="shared" si="0"/>
        <v>4.5521891717758001E-2</v>
      </c>
      <c r="C31" s="13">
        <f t="shared" si="1"/>
        <v>4.3543509246769752E-2</v>
      </c>
      <c r="D31" s="44">
        <f t="shared" si="2"/>
        <v>4.7706353863947726E-2</v>
      </c>
      <c r="E31" s="43">
        <v>4.7E-2</v>
      </c>
      <c r="F31" s="13">
        <v>4.2000000000000003E-2</v>
      </c>
      <c r="G31" s="13">
        <v>1.3999999999999999E-2</v>
      </c>
      <c r="H31" s="13">
        <v>6.8000000000000005E-2</v>
      </c>
      <c r="I31" s="44">
        <v>6.9000000000000006E-2</v>
      </c>
    </row>
    <row r="32" spans="1:9" x14ac:dyDescent="0.25">
      <c r="A32" s="23" t="s">
        <v>8</v>
      </c>
      <c r="B32" s="42">
        <f t="shared" si="0"/>
        <v>4.9548518564115129E-2</v>
      </c>
      <c r="C32" s="13">
        <f t="shared" si="1"/>
        <v>3.9102013935660818E-2</v>
      </c>
      <c r="D32" s="44">
        <f t="shared" si="2"/>
        <v>3.0231614440047183E-2</v>
      </c>
      <c r="E32" s="43">
        <v>3.6000000000000004E-2</v>
      </c>
      <c r="F32" s="13">
        <v>5.7999999999999996E-2</v>
      </c>
      <c r="G32" s="13">
        <v>-2E-3</v>
      </c>
      <c r="H32" s="13">
        <v>8.1000000000000003E-2</v>
      </c>
      <c r="I32" s="44">
        <v>-1.8000000000000002E-2</v>
      </c>
    </row>
    <row r="33" spans="1:9" x14ac:dyDescent="0.25">
      <c r="A33" s="23" t="s">
        <v>9</v>
      </c>
      <c r="B33" s="42">
        <f t="shared" si="0"/>
        <v>7.4652642839335703E-2</v>
      </c>
      <c r="C33" s="13">
        <f t="shared" si="1"/>
        <v>7.2012167380683501E-2</v>
      </c>
      <c r="D33" s="44">
        <f t="shared" si="2"/>
        <v>8.4515637866040549E-2</v>
      </c>
      <c r="E33" s="43">
        <v>5.2999999999999999E-2</v>
      </c>
      <c r="F33" s="13">
        <v>0.06</v>
      </c>
      <c r="G33" s="13">
        <v>0.376</v>
      </c>
      <c r="H33" s="13">
        <v>-3.4000000000000002E-2</v>
      </c>
      <c r="I33" s="44">
        <v>0.01</v>
      </c>
    </row>
    <row r="34" spans="1:9" ht="20.45" customHeight="1" x14ac:dyDescent="0.25">
      <c r="A34" s="25" t="s">
        <v>10</v>
      </c>
      <c r="B34" s="169">
        <f t="shared" si="0"/>
        <v>4.5658853321257853E-2</v>
      </c>
      <c r="C34" s="45">
        <f t="shared" si="1"/>
        <v>3.3637629064655616E-2</v>
      </c>
      <c r="D34" s="47">
        <f t="shared" si="2"/>
        <v>3.2365635359222766E-2</v>
      </c>
      <c r="E34" s="46">
        <v>3.5000000000000003E-2</v>
      </c>
      <c r="F34" s="45">
        <v>2.2000000000000002E-2</v>
      </c>
      <c r="G34" s="45">
        <v>-1.9E-2</v>
      </c>
      <c r="H34" s="45">
        <v>6.2E-2</v>
      </c>
      <c r="I34" s="47">
        <v>6.5000000000000002E-2</v>
      </c>
    </row>
    <row r="35" spans="1:9" ht="20.45" customHeight="1" x14ac:dyDescent="0.25"/>
    <row r="36" spans="1:9" ht="20.45" customHeight="1" x14ac:dyDescent="0.25"/>
    <row r="37" spans="1:9" x14ac:dyDescent="0.25">
      <c r="B37" s="12"/>
      <c r="C37" s="12"/>
      <c r="D37" s="13"/>
      <c r="E37" s="13"/>
      <c r="F37" s="13"/>
      <c r="G37" s="13"/>
      <c r="H37" s="13"/>
      <c r="I37" s="13"/>
    </row>
    <row r="38" spans="1:9" ht="21" customHeight="1" x14ac:dyDescent="0.25">
      <c r="A38" s="222" t="s">
        <v>97</v>
      </c>
      <c r="B38" s="222"/>
      <c r="C38" s="222"/>
      <c r="D38" s="222"/>
      <c r="E38" s="222"/>
      <c r="F38" s="222"/>
      <c r="G38" s="222"/>
      <c r="H38" s="222"/>
      <c r="I38" s="222"/>
    </row>
    <row r="39" spans="1:9" ht="21" customHeight="1" x14ac:dyDescent="0.25">
      <c r="A39" s="222"/>
      <c r="B39" s="222"/>
      <c r="C39" s="222"/>
      <c r="D39" s="222"/>
      <c r="E39" s="222"/>
      <c r="F39" s="222"/>
      <c r="G39" s="222"/>
      <c r="H39" s="222"/>
      <c r="I39" s="222"/>
    </row>
    <row r="40" spans="1:9" ht="21" customHeight="1" x14ac:dyDescent="0.25">
      <c r="A40" s="222"/>
      <c r="B40" s="222"/>
      <c r="C40" s="222"/>
      <c r="D40" s="222"/>
      <c r="E40" s="222"/>
      <c r="F40" s="222"/>
      <c r="G40" s="222"/>
      <c r="H40" s="222"/>
      <c r="I40" s="222"/>
    </row>
    <row r="41" spans="1:9" x14ac:dyDescent="0.25">
      <c r="B41" s="9"/>
      <c r="C41" s="9"/>
      <c r="D41" s="9"/>
      <c r="E41" s="9"/>
      <c r="F41" s="9"/>
      <c r="G41" s="9"/>
      <c r="H41" s="9"/>
      <c r="I41" s="9"/>
    </row>
    <row r="42" spans="1:9" x14ac:dyDescent="0.25">
      <c r="A42" s="48" t="s">
        <v>89</v>
      </c>
    </row>
  </sheetData>
  <mergeCells count="5">
    <mergeCell ref="B4:I5"/>
    <mergeCell ref="B15:I16"/>
    <mergeCell ref="B26:D26"/>
    <mergeCell ref="E26:I27"/>
    <mergeCell ref="A38:I40"/>
  </mergeCells>
  <hyperlinks>
    <hyperlink ref="A42" r:id="rId1" display="Source: National Health Expenditure (NHE) historical data, 1960-2016, Centers for Medicare &amp; Medicaid Services., www.cms.gov" xr:uid="{0EF7B37B-ADA7-4124-A3A6-C6133CC84FB1}"/>
  </hyperlinks>
  <pageMargins left="0.7" right="0.7" top="0.75" bottom="0.75" header="0.3" footer="0.3"/>
  <pageSetup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3C7DE-D897-4123-AEB1-65BB4A779D99}">
  <sheetPr>
    <tabColor theme="9" tint="-0.249977111117893"/>
  </sheetPr>
  <dimension ref="A1:Y70"/>
  <sheetViews>
    <sheetView zoomScaleNormal="100" workbookViewId="0">
      <selection activeCell="D11" sqref="D11"/>
    </sheetView>
  </sheetViews>
  <sheetFormatPr defaultColWidth="9" defaultRowHeight="15" x14ac:dyDescent="0.25"/>
  <cols>
    <col min="1" max="1" width="35.28515625" customWidth="1"/>
    <col min="2" max="2" width="13.28515625" customWidth="1"/>
    <col min="3" max="9" width="10.28515625" customWidth="1"/>
    <col min="10" max="20" width="9.85546875" customWidth="1"/>
  </cols>
  <sheetData>
    <row r="1" spans="1:25" s="10" customFormat="1" ht="18.75" x14ac:dyDescent="0.3">
      <c r="A1" s="16" t="s">
        <v>42</v>
      </c>
      <c r="J1"/>
      <c r="K1"/>
      <c r="L1"/>
      <c r="M1"/>
      <c r="N1"/>
      <c r="O1"/>
      <c r="P1"/>
      <c r="Q1"/>
      <c r="R1"/>
      <c r="S1"/>
      <c r="T1"/>
      <c r="U1"/>
      <c r="V1"/>
      <c r="W1"/>
      <c r="X1"/>
      <c r="Y1"/>
    </row>
    <row r="2" spans="1:25" x14ac:dyDescent="0.25">
      <c r="A2" t="s">
        <v>82</v>
      </c>
      <c r="D2" s="49"/>
      <c r="E2" s="49"/>
      <c r="F2" s="49"/>
      <c r="G2" s="49"/>
      <c r="H2" s="49"/>
      <c r="I2" s="49"/>
    </row>
    <row r="3" spans="1:25" x14ac:dyDescent="0.25">
      <c r="A3" s="6"/>
      <c r="B3" s="223" t="s">
        <v>77</v>
      </c>
      <c r="C3" s="224"/>
      <c r="D3" s="224"/>
      <c r="E3" s="224"/>
      <c r="F3" s="224"/>
      <c r="G3" s="224"/>
      <c r="H3" s="224"/>
      <c r="I3" s="225"/>
    </row>
    <row r="4" spans="1:25" x14ac:dyDescent="0.25">
      <c r="A4" s="6"/>
      <c r="B4" s="226"/>
      <c r="C4" s="227"/>
      <c r="D4" s="227"/>
      <c r="E4" s="227"/>
      <c r="F4" s="227"/>
      <c r="G4" s="227"/>
      <c r="H4" s="227"/>
      <c r="I4" s="228"/>
    </row>
    <row r="5" spans="1:25" ht="15" customHeight="1" x14ac:dyDescent="0.25">
      <c r="A5" s="50"/>
      <c r="B5" s="51">
        <v>2002</v>
      </c>
      <c r="C5" s="52">
        <v>2012</v>
      </c>
      <c r="D5" s="52">
        <v>2017</v>
      </c>
      <c r="E5" s="52">
        <v>2018</v>
      </c>
      <c r="F5" s="52">
        <v>2019</v>
      </c>
      <c r="G5" s="52">
        <v>2020</v>
      </c>
      <c r="H5" s="52">
        <v>2021</v>
      </c>
      <c r="I5" s="53">
        <v>2022</v>
      </c>
    </row>
    <row r="6" spans="1:25" x14ac:dyDescent="0.25">
      <c r="A6" s="15" t="s">
        <v>55</v>
      </c>
      <c r="B6" s="83">
        <v>1631.021</v>
      </c>
      <c r="C6" s="191">
        <v>2783.26</v>
      </c>
      <c r="D6" s="191">
        <v>3443.6529999999998</v>
      </c>
      <c r="E6" s="191">
        <v>3601.2139999999999</v>
      </c>
      <c r="F6" s="191">
        <v>3756.3679999999999</v>
      </c>
      <c r="G6" s="191">
        <v>4156.3149999999996</v>
      </c>
      <c r="H6" s="191">
        <v>4289.1220000000003</v>
      </c>
      <c r="I6" s="84">
        <v>4464.5730000000003</v>
      </c>
    </row>
    <row r="7" spans="1:25" x14ac:dyDescent="0.25">
      <c r="A7" s="24" t="s">
        <v>47</v>
      </c>
      <c r="B7" s="83">
        <v>219.14400000000001</v>
      </c>
      <c r="C7" s="191">
        <v>323.19799999999998</v>
      </c>
      <c r="D7" s="191">
        <v>370.04599999999999</v>
      </c>
      <c r="E7" s="191">
        <v>385.72500000000002</v>
      </c>
      <c r="F7" s="191">
        <v>402.334</v>
      </c>
      <c r="G7" s="191">
        <v>398.279</v>
      </c>
      <c r="H7" s="191">
        <v>442.154</v>
      </c>
      <c r="I7" s="84">
        <v>471.35700000000003</v>
      </c>
    </row>
    <row r="8" spans="1:25" x14ac:dyDescent="0.25">
      <c r="A8" s="2" t="s">
        <v>11</v>
      </c>
      <c r="B8" s="83">
        <v>537.52800000000002</v>
      </c>
      <c r="C8" s="191">
        <v>878.08399999999995</v>
      </c>
      <c r="D8" s="191">
        <v>1080.1849999999999</v>
      </c>
      <c r="E8" s="191">
        <v>1128.3440000000001</v>
      </c>
      <c r="F8" s="191">
        <v>1155.7249999999999</v>
      </c>
      <c r="G8" s="191">
        <v>1146.153</v>
      </c>
      <c r="H8" s="191">
        <v>1218.2739999999999</v>
      </c>
      <c r="I8" s="84">
        <v>1289.806</v>
      </c>
    </row>
    <row r="9" spans="1:25" x14ac:dyDescent="0.25">
      <c r="A9" s="2" t="s">
        <v>12</v>
      </c>
      <c r="B9" s="83">
        <v>265.38099999999997</v>
      </c>
      <c r="C9" s="191">
        <v>568.30999999999995</v>
      </c>
      <c r="D9" s="191">
        <v>704.97199999999998</v>
      </c>
      <c r="E9" s="191">
        <v>749.61199999999997</v>
      </c>
      <c r="F9" s="191">
        <v>802.26</v>
      </c>
      <c r="G9" s="191">
        <v>832.24300000000005</v>
      </c>
      <c r="H9" s="191">
        <v>892.08699999999999</v>
      </c>
      <c r="I9" s="84">
        <v>944.31799999999998</v>
      </c>
    </row>
    <row r="10" spans="1:25" x14ac:dyDescent="0.25">
      <c r="A10" s="2" t="s">
        <v>48</v>
      </c>
      <c r="B10" s="83">
        <v>248.1</v>
      </c>
      <c r="C10" s="191">
        <v>422.73700000000002</v>
      </c>
      <c r="D10" s="191">
        <v>578.50099999999998</v>
      </c>
      <c r="E10" s="191">
        <v>596.51599999999996</v>
      </c>
      <c r="F10" s="191">
        <v>615.00900000000001</v>
      </c>
      <c r="G10" s="191">
        <v>672.01099999999997</v>
      </c>
      <c r="H10" s="191">
        <v>735.37699999999995</v>
      </c>
      <c r="I10" s="84">
        <v>805.73199999999997</v>
      </c>
    </row>
    <row r="11" spans="1:25" x14ac:dyDescent="0.25">
      <c r="A11" s="54" t="s">
        <v>61</v>
      </c>
      <c r="B11" s="83">
        <v>145.256</v>
      </c>
      <c r="C11" s="191">
        <v>243.279</v>
      </c>
      <c r="D11" s="191">
        <v>361.38200000000001</v>
      </c>
      <c r="E11" s="191">
        <v>372.28699999999998</v>
      </c>
      <c r="F11" s="191">
        <v>387.66800000000001</v>
      </c>
      <c r="G11" s="191">
        <v>460.625</v>
      </c>
      <c r="H11" s="191">
        <v>513.96100000000001</v>
      </c>
      <c r="I11" s="84">
        <v>569.65099999999995</v>
      </c>
    </row>
    <row r="12" spans="1:25" x14ac:dyDescent="0.25">
      <c r="A12" s="54" t="s">
        <v>64</v>
      </c>
      <c r="B12" s="83">
        <v>102.845</v>
      </c>
      <c r="C12" s="191">
        <v>179.458</v>
      </c>
      <c r="D12" s="191">
        <v>217.12</v>
      </c>
      <c r="E12" s="191">
        <v>224.22900000000001</v>
      </c>
      <c r="F12" s="191">
        <v>227.34100000000001</v>
      </c>
      <c r="G12" s="191">
        <v>211.387</v>
      </c>
      <c r="H12" s="191">
        <v>221.416</v>
      </c>
      <c r="I12" s="84">
        <v>236.08099999999999</v>
      </c>
    </row>
    <row r="13" spans="1:25" x14ac:dyDescent="0.25">
      <c r="A13" s="2" t="s">
        <v>68</v>
      </c>
      <c r="B13" s="83">
        <v>47.131999999999998</v>
      </c>
      <c r="C13" s="191">
        <v>102.38500000000001</v>
      </c>
      <c r="D13" s="191">
        <v>132.09</v>
      </c>
      <c r="E13" s="191">
        <v>136.542</v>
      </c>
      <c r="F13" s="191">
        <v>145.03399999999999</v>
      </c>
      <c r="G13" s="191">
        <v>156.99700000000001</v>
      </c>
      <c r="H13" s="191">
        <v>166.03</v>
      </c>
      <c r="I13" s="84">
        <v>171.61500000000001</v>
      </c>
    </row>
    <row r="14" spans="1:25" x14ac:dyDescent="0.25">
      <c r="A14" s="190" t="s">
        <v>65</v>
      </c>
      <c r="B14" s="83">
        <v>160.08099999999999</v>
      </c>
      <c r="C14" s="191">
        <v>248.19800000000001</v>
      </c>
      <c r="D14" s="191">
        <v>301.791</v>
      </c>
      <c r="E14" s="191">
        <v>315.50299999999999</v>
      </c>
      <c r="F14" s="191">
        <v>333.62200000000001</v>
      </c>
      <c r="G14" s="191">
        <v>514.62099999999998</v>
      </c>
      <c r="H14" s="191">
        <v>417.09500000000003</v>
      </c>
      <c r="I14" s="84">
        <v>355.548</v>
      </c>
    </row>
    <row r="15" spans="1:25" x14ac:dyDescent="0.25">
      <c r="A15" s="54" t="s">
        <v>62</v>
      </c>
      <c r="B15" s="83">
        <v>5.6760000000000002</v>
      </c>
      <c r="C15" s="191">
        <v>11.576000000000001</v>
      </c>
      <c r="D15" s="191">
        <v>12.212</v>
      </c>
      <c r="E15" s="191">
        <v>12.843999999999999</v>
      </c>
      <c r="F15" s="191">
        <v>14.032</v>
      </c>
      <c r="G15" s="191">
        <v>193.59200000000001</v>
      </c>
      <c r="H15" s="191">
        <v>72.308999999999997</v>
      </c>
      <c r="I15" s="84">
        <v>17.18</v>
      </c>
    </row>
    <row r="16" spans="1:25" x14ac:dyDescent="0.25">
      <c r="A16" s="54" t="s">
        <v>63</v>
      </c>
      <c r="B16" s="83">
        <v>154.405</v>
      </c>
      <c r="C16" s="191">
        <v>236.62200000000001</v>
      </c>
      <c r="D16" s="191">
        <v>289.57900000000001</v>
      </c>
      <c r="E16" s="191">
        <v>302.65899999999999</v>
      </c>
      <c r="F16" s="191">
        <v>319.58999999999997</v>
      </c>
      <c r="G16" s="191">
        <v>321.029</v>
      </c>
      <c r="H16" s="191">
        <v>344.786</v>
      </c>
      <c r="I16" s="84">
        <v>338.36799999999999</v>
      </c>
    </row>
    <row r="17" spans="1:21" x14ac:dyDescent="0.25">
      <c r="A17" s="2" t="s">
        <v>54</v>
      </c>
      <c r="B17" s="83">
        <v>52.201000000000001</v>
      </c>
      <c r="C17" s="191">
        <v>77.188000000000002</v>
      </c>
      <c r="D17" s="191">
        <v>95.454999999999998</v>
      </c>
      <c r="E17" s="191">
        <v>99.388000000000005</v>
      </c>
      <c r="F17" s="191">
        <v>108.355</v>
      </c>
      <c r="G17" s="191">
        <v>241.85499999999999</v>
      </c>
      <c r="H17" s="191">
        <v>210.61</v>
      </c>
      <c r="I17" s="84">
        <v>208.405</v>
      </c>
      <c r="K17" s="176"/>
      <c r="L17" s="178"/>
      <c r="M17" s="178"/>
      <c r="N17" s="178"/>
      <c r="O17" s="178"/>
      <c r="P17" s="178"/>
      <c r="Q17" s="178"/>
      <c r="R17" s="178"/>
      <c r="S17" s="178"/>
      <c r="U17" s="179"/>
    </row>
    <row r="18" spans="1:21" x14ac:dyDescent="0.25">
      <c r="A18" s="55" t="s">
        <v>61</v>
      </c>
      <c r="B18" s="83">
        <v>8.0180000000000007</v>
      </c>
      <c r="C18" s="191">
        <v>10.846</v>
      </c>
      <c r="D18" s="191">
        <v>12.603</v>
      </c>
      <c r="E18" s="191">
        <v>12.055</v>
      </c>
      <c r="F18" s="191">
        <v>13.292</v>
      </c>
      <c r="G18" s="191">
        <v>139.26499999999999</v>
      </c>
      <c r="H18" s="191">
        <v>101.105</v>
      </c>
      <c r="I18" s="84">
        <v>92.034000000000006</v>
      </c>
      <c r="K18" s="177"/>
      <c r="L18" s="178"/>
      <c r="M18" s="178"/>
      <c r="N18" s="178"/>
      <c r="O18" s="178"/>
      <c r="P18" s="178"/>
      <c r="Q18" s="178"/>
      <c r="R18" s="178"/>
      <c r="S18" s="178"/>
      <c r="U18" s="179"/>
    </row>
    <row r="19" spans="1:21" x14ac:dyDescent="0.25">
      <c r="A19" s="55" t="s">
        <v>64</v>
      </c>
      <c r="B19" s="83">
        <v>44.183999999999997</v>
      </c>
      <c r="C19" s="191">
        <v>66.341999999999999</v>
      </c>
      <c r="D19" s="191">
        <v>82.852000000000004</v>
      </c>
      <c r="E19" s="191">
        <v>87.334000000000003</v>
      </c>
      <c r="F19" s="191">
        <v>95.063000000000002</v>
      </c>
      <c r="G19" s="191">
        <v>102.59</v>
      </c>
      <c r="H19" s="191">
        <v>109.505</v>
      </c>
      <c r="I19" s="84">
        <v>116.372</v>
      </c>
      <c r="K19" s="177"/>
      <c r="L19" s="178"/>
      <c r="M19" s="178"/>
      <c r="N19" s="178"/>
      <c r="O19" s="178"/>
      <c r="P19" s="178"/>
      <c r="Q19" s="178"/>
      <c r="R19" s="178"/>
      <c r="S19" s="178"/>
      <c r="U19" s="179"/>
    </row>
    <row r="20" spans="1:21" x14ac:dyDescent="0.25">
      <c r="A20" s="56" t="s">
        <v>13</v>
      </c>
      <c r="B20" s="85">
        <v>101.453</v>
      </c>
      <c r="C20" s="86">
        <v>163.161</v>
      </c>
      <c r="D20" s="86">
        <v>180.613</v>
      </c>
      <c r="E20" s="86">
        <v>189.583</v>
      </c>
      <c r="F20" s="86">
        <v>194.029</v>
      </c>
      <c r="G20" s="86">
        <v>194.155</v>
      </c>
      <c r="H20" s="86">
        <v>207.494</v>
      </c>
      <c r="I20" s="87">
        <v>217.791</v>
      </c>
      <c r="K20" s="176"/>
      <c r="L20" s="178"/>
      <c r="M20" s="178"/>
      <c r="N20" s="178"/>
      <c r="O20" s="178"/>
      <c r="P20" s="178"/>
      <c r="Q20" s="178"/>
      <c r="R20" s="178"/>
      <c r="S20" s="178"/>
      <c r="U20" s="179"/>
    </row>
    <row r="21" spans="1:21" x14ac:dyDescent="0.25">
      <c r="B21" s="57"/>
      <c r="C21" s="57"/>
      <c r="D21" s="57"/>
      <c r="E21" s="57"/>
      <c r="F21" s="57"/>
      <c r="G21" s="57"/>
      <c r="H21" s="57"/>
      <c r="I21" s="57"/>
    </row>
    <row r="22" spans="1:21" x14ac:dyDescent="0.25">
      <c r="B22" s="57"/>
      <c r="C22" s="57"/>
      <c r="D22" s="57"/>
      <c r="E22" s="57"/>
      <c r="F22" s="57"/>
      <c r="G22" s="57"/>
      <c r="H22" s="57"/>
      <c r="I22" s="57"/>
    </row>
    <row r="23" spans="1:21" x14ac:dyDescent="0.25">
      <c r="B23" s="57"/>
      <c r="C23" s="57"/>
      <c r="D23" s="57"/>
      <c r="E23" s="57"/>
      <c r="F23" s="57"/>
      <c r="G23" s="57"/>
      <c r="H23" s="57"/>
      <c r="I23" s="57"/>
    </row>
    <row r="25" spans="1:21" x14ac:dyDescent="0.25">
      <c r="A25" s="6"/>
      <c r="B25" s="223" t="s">
        <v>0</v>
      </c>
      <c r="C25" s="224"/>
      <c r="D25" s="224"/>
      <c r="E25" s="224"/>
      <c r="F25" s="224"/>
      <c r="G25" s="224"/>
      <c r="H25" s="224"/>
      <c r="I25" s="225"/>
    </row>
    <row r="26" spans="1:21" x14ac:dyDescent="0.25">
      <c r="A26" s="6"/>
      <c r="B26" s="226"/>
      <c r="C26" s="227"/>
      <c r="D26" s="227"/>
      <c r="E26" s="227"/>
      <c r="F26" s="227"/>
      <c r="G26" s="227"/>
      <c r="H26" s="227"/>
      <c r="I26" s="228"/>
    </row>
    <row r="27" spans="1:21" x14ac:dyDescent="0.25">
      <c r="A27" s="50"/>
      <c r="B27" s="51">
        <v>2002</v>
      </c>
      <c r="C27" s="52">
        <v>2012</v>
      </c>
      <c r="D27" s="52">
        <v>2017</v>
      </c>
      <c r="E27" s="52">
        <v>2018</v>
      </c>
      <c r="F27" s="52">
        <v>2019</v>
      </c>
      <c r="G27" s="52">
        <v>2020</v>
      </c>
      <c r="H27" s="52">
        <v>2021</v>
      </c>
      <c r="I27" s="53">
        <v>2022</v>
      </c>
    </row>
    <row r="28" spans="1:21" x14ac:dyDescent="0.25">
      <c r="A28" s="15" t="s">
        <v>55</v>
      </c>
      <c r="B28" s="180">
        <f>B6/B$6</f>
        <v>1</v>
      </c>
      <c r="C28" s="181">
        <f t="shared" ref="C28:H28" si="0">C6/C$6</f>
        <v>1</v>
      </c>
      <c r="D28" s="181">
        <f>D6/D$6</f>
        <v>1</v>
      </c>
      <c r="E28" s="181">
        <f>E6/E$6</f>
        <v>1</v>
      </c>
      <c r="F28" s="181">
        <f t="shared" si="0"/>
        <v>1</v>
      </c>
      <c r="G28" s="181">
        <f t="shared" si="0"/>
        <v>1</v>
      </c>
      <c r="H28" s="181">
        <f t="shared" si="0"/>
        <v>1</v>
      </c>
      <c r="I28" s="182">
        <f>I6/I$6</f>
        <v>1</v>
      </c>
    </row>
    <row r="29" spans="1:21" x14ac:dyDescent="0.25">
      <c r="A29" s="24" t="s">
        <v>47</v>
      </c>
      <c r="B29" s="75">
        <f>B7/B$6</f>
        <v>0.13436001130580172</v>
      </c>
      <c r="C29" s="76">
        <f>C7/C$6</f>
        <v>0.11612210142063621</v>
      </c>
      <c r="D29" s="76">
        <f t="shared" ref="B29:I42" si="1">D7/D$6</f>
        <v>0.10745740061498647</v>
      </c>
      <c r="E29" s="76">
        <f t="shared" si="1"/>
        <v>0.10710971355770582</v>
      </c>
      <c r="F29" s="76">
        <f t="shared" si="1"/>
        <v>0.10710718438662027</v>
      </c>
      <c r="G29" s="76">
        <f t="shared" si="1"/>
        <v>9.5825027698814944E-2</v>
      </c>
      <c r="H29" s="76">
        <f>H7/H$6</f>
        <v>0.10308729851937062</v>
      </c>
      <c r="I29" s="77">
        <f>I7/I$6</f>
        <v>0.10557717389770534</v>
      </c>
    </row>
    <row r="30" spans="1:21" x14ac:dyDescent="0.25">
      <c r="A30" s="2" t="s">
        <v>11</v>
      </c>
      <c r="B30" s="75">
        <f>B8/B$6</f>
        <v>0.32956534587844061</v>
      </c>
      <c r="C30" s="76">
        <f t="shared" si="1"/>
        <v>0.31548759368510304</v>
      </c>
      <c r="D30" s="76">
        <f>D8/D$6</f>
        <v>0.3136741710038729</v>
      </c>
      <c r="E30" s="76">
        <f t="shared" si="1"/>
        <v>0.31332322933321932</v>
      </c>
      <c r="F30" s="76">
        <f t="shared" si="1"/>
        <v>0.30767086717808262</v>
      </c>
      <c r="G30" s="76">
        <f t="shared" si="1"/>
        <v>0.27576182267224697</v>
      </c>
      <c r="H30" s="76">
        <f t="shared" si="1"/>
        <v>0.28403808518386742</v>
      </c>
      <c r="I30" s="77">
        <f>I8/I$6</f>
        <v>0.28889795283893888</v>
      </c>
    </row>
    <row r="31" spans="1:21" x14ac:dyDescent="0.25">
      <c r="A31" s="2" t="s">
        <v>12</v>
      </c>
      <c r="B31" s="75">
        <f>B9/B$6</f>
        <v>0.16270851203019457</v>
      </c>
      <c r="C31" s="76">
        <f t="shared" si="1"/>
        <v>0.20418861335268709</v>
      </c>
      <c r="D31" s="76">
        <f t="shared" si="1"/>
        <v>0.20471632885194879</v>
      </c>
      <c r="E31" s="76">
        <f>E9/E$6</f>
        <v>0.20815536094217116</v>
      </c>
      <c r="F31" s="76">
        <f t="shared" si="1"/>
        <v>0.2135733240193719</v>
      </c>
      <c r="G31" s="76">
        <f t="shared" si="1"/>
        <v>0.20023578578620729</v>
      </c>
      <c r="H31" s="76">
        <f t="shared" si="1"/>
        <v>0.20798825493888956</v>
      </c>
      <c r="I31" s="77">
        <f t="shared" si="1"/>
        <v>0.21151362067548227</v>
      </c>
    </row>
    <row r="32" spans="1:21" x14ac:dyDescent="0.25">
      <c r="A32" s="2" t="s">
        <v>48</v>
      </c>
      <c r="B32" s="75">
        <f t="shared" si="1"/>
        <v>0.15211330816709287</v>
      </c>
      <c r="C32" s="76">
        <f t="shared" si="1"/>
        <v>0.15188555866142581</v>
      </c>
      <c r="D32" s="76">
        <f t="shared" si="1"/>
        <v>0.16799050310818192</v>
      </c>
      <c r="E32" s="76">
        <f t="shared" si="1"/>
        <v>0.16564303037808917</v>
      </c>
      <c r="F32" s="76">
        <f t="shared" si="1"/>
        <v>0.16372437418272118</v>
      </c>
      <c r="G32" s="76">
        <f t="shared" si="1"/>
        <v>0.16168432854583928</v>
      </c>
      <c r="H32" s="76">
        <f t="shared" si="1"/>
        <v>0.1714516397528445</v>
      </c>
      <c r="I32" s="77">
        <f>I10/I$6</f>
        <v>0.18047235424305974</v>
      </c>
    </row>
    <row r="33" spans="1:10" x14ac:dyDescent="0.25">
      <c r="A33" s="54" t="s">
        <v>61</v>
      </c>
      <c r="B33" s="75">
        <f t="shared" si="1"/>
        <v>8.9058326042399216E-2</v>
      </c>
      <c r="C33" s="76">
        <f>C11/C$6</f>
        <v>8.7407931705985056E-2</v>
      </c>
      <c r="D33" s="76">
        <f t="shared" si="1"/>
        <v>0.1049414676798156</v>
      </c>
      <c r="E33" s="76">
        <f t="shared" si="1"/>
        <v>0.10337819413120131</v>
      </c>
      <c r="F33" s="76">
        <f t="shared" si="1"/>
        <v>0.10320288108087387</v>
      </c>
      <c r="G33" s="76">
        <f t="shared" si="1"/>
        <v>0.11082533446093476</v>
      </c>
      <c r="H33" s="76">
        <f t="shared" si="1"/>
        <v>0.11982895333823565</v>
      </c>
      <c r="I33" s="77">
        <f t="shared" si="1"/>
        <v>0.12759361309581005</v>
      </c>
    </row>
    <row r="34" spans="1:10" x14ac:dyDescent="0.25">
      <c r="A34" s="54" t="s">
        <v>64</v>
      </c>
      <c r="B34" s="75">
        <f>B12/B$6</f>
        <v>6.3055595237584305E-2</v>
      </c>
      <c r="C34" s="76">
        <f t="shared" si="1"/>
        <v>6.4477626955440737E-2</v>
      </c>
      <c r="D34" s="76">
        <f t="shared" si="1"/>
        <v>6.3049325817670948E-2</v>
      </c>
      <c r="E34" s="76">
        <f>E12/E$6</f>
        <v>6.2264836246887861E-2</v>
      </c>
      <c r="F34" s="76">
        <f t="shared" si="1"/>
        <v>6.0521493101847318E-2</v>
      </c>
      <c r="G34" s="76">
        <f t="shared" si="1"/>
        <v>5.0859234682645568E-2</v>
      </c>
      <c r="H34" s="76">
        <f>H12/H$6</f>
        <v>5.1622686414608862E-2</v>
      </c>
      <c r="I34" s="77">
        <f t="shared" si="1"/>
        <v>5.2878741147249685E-2</v>
      </c>
    </row>
    <row r="35" spans="1:10" x14ac:dyDescent="0.25">
      <c r="A35" s="2" t="s">
        <v>68</v>
      </c>
      <c r="B35" s="75">
        <f>B13/B$6</f>
        <v>2.8897236761513186E-2</v>
      </c>
      <c r="C35" s="76">
        <f t="shared" si="1"/>
        <v>3.6785999152073465E-2</v>
      </c>
      <c r="D35" s="76">
        <f t="shared" si="1"/>
        <v>3.8357523246389809E-2</v>
      </c>
      <c r="E35" s="76">
        <f t="shared" si="1"/>
        <v>3.791554736819306E-2</v>
      </c>
      <c r="F35" s="76">
        <f t="shared" si="1"/>
        <v>3.861016811984342E-2</v>
      </c>
      <c r="G35" s="76">
        <f t="shared" si="1"/>
        <v>3.7773123548143016E-2</v>
      </c>
      <c r="H35" s="76">
        <f t="shared" si="1"/>
        <v>3.8709554076568585E-2</v>
      </c>
      <c r="I35" s="77">
        <f>I13/I$6</f>
        <v>3.8439286355044476E-2</v>
      </c>
    </row>
    <row r="36" spans="1:10" x14ac:dyDescent="0.25">
      <c r="A36" s="14" t="s">
        <v>65</v>
      </c>
      <c r="B36" s="75">
        <f t="shared" si="1"/>
        <v>9.8147724646095905E-2</v>
      </c>
      <c r="C36" s="76">
        <f t="shared" si="1"/>
        <v>8.9175283660168289E-2</v>
      </c>
      <c r="D36" s="76">
        <f t="shared" si="1"/>
        <v>8.7636878628595857E-2</v>
      </c>
      <c r="E36" s="76">
        <f t="shared" si="1"/>
        <v>8.7610178123266214E-2</v>
      </c>
      <c r="F36" s="76">
        <f t="shared" si="1"/>
        <v>8.8815046875066556E-2</v>
      </c>
      <c r="G36" s="76">
        <f>G14/G$6</f>
        <v>0.12381665008547235</v>
      </c>
      <c r="H36" s="76">
        <f t="shared" si="1"/>
        <v>9.7244844049667975E-2</v>
      </c>
      <c r="I36" s="77">
        <f t="shared" si="1"/>
        <v>7.9637627159417038E-2</v>
      </c>
    </row>
    <row r="37" spans="1:10" x14ac:dyDescent="0.25">
      <c r="A37" s="54" t="s">
        <v>62</v>
      </c>
      <c r="B37" s="75">
        <f t="shared" si="1"/>
        <v>3.4800287672568288E-3</v>
      </c>
      <c r="C37" s="76">
        <f t="shared" si="1"/>
        <v>4.159151498602358E-3</v>
      </c>
      <c r="D37" s="76">
        <f t="shared" si="1"/>
        <v>3.5462341879393773E-3</v>
      </c>
      <c r="E37" s="76">
        <f t="shared" si="1"/>
        <v>3.566575049413892E-3</v>
      </c>
      <c r="F37" s="76">
        <f t="shared" si="1"/>
        <v>3.7355232501181993E-3</v>
      </c>
      <c r="G37" s="76">
        <f t="shared" si="1"/>
        <v>4.6577797881055705E-2</v>
      </c>
      <c r="H37" s="76">
        <f t="shared" si="1"/>
        <v>1.6858695089577772E-2</v>
      </c>
      <c r="I37" s="77">
        <f t="shared" si="1"/>
        <v>3.8480723688469197E-3</v>
      </c>
    </row>
    <row r="38" spans="1:10" x14ac:dyDescent="0.25">
      <c r="A38" s="54" t="s">
        <v>63</v>
      </c>
      <c r="B38" s="75">
        <f t="shared" si="1"/>
        <v>9.4667695878839081E-2</v>
      </c>
      <c r="C38" s="76">
        <f t="shared" si="1"/>
        <v>8.5016132161565935E-2</v>
      </c>
      <c r="D38" s="76">
        <f t="shared" si="1"/>
        <v>8.409064444065649E-2</v>
      </c>
      <c r="E38" s="76">
        <f t="shared" si="1"/>
        <v>8.4043603073852322E-2</v>
      </c>
      <c r="F38" s="76">
        <f t="shared" si="1"/>
        <v>8.5079523624948347E-2</v>
      </c>
      <c r="G38" s="76">
        <f t="shared" si="1"/>
        <v>7.7238852204416661E-2</v>
      </c>
      <c r="H38" s="76">
        <f t="shared" si="1"/>
        <v>8.0386148960090192E-2</v>
      </c>
      <c r="I38" s="77">
        <f t="shared" si="1"/>
        <v>7.5789554790570104E-2</v>
      </c>
    </row>
    <row r="39" spans="1:10" x14ac:dyDescent="0.25">
      <c r="A39" s="2" t="s">
        <v>54</v>
      </c>
      <c r="B39" s="75">
        <f t="shared" si="1"/>
        <v>3.2005106004153225E-2</v>
      </c>
      <c r="C39" s="76">
        <f t="shared" si="1"/>
        <v>2.7732946257266657E-2</v>
      </c>
      <c r="D39" s="76">
        <f t="shared" si="1"/>
        <v>2.7719111071876291E-2</v>
      </c>
      <c r="E39" s="76">
        <f t="shared" si="1"/>
        <v>2.759847096007069E-2</v>
      </c>
      <c r="F39" s="76">
        <f t="shared" si="1"/>
        <v>2.8845682851094463E-2</v>
      </c>
      <c r="G39" s="76">
        <f t="shared" si="1"/>
        <v>5.8189766656280867E-2</v>
      </c>
      <c r="H39" s="76">
        <f t="shared" si="1"/>
        <v>4.9103289670939645E-2</v>
      </c>
      <c r="I39" s="77">
        <f>I17/I$6</f>
        <v>4.667971606691166E-2</v>
      </c>
    </row>
    <row r="40" spans="1:10" x14ac:dyDescent="0.25">
      <c r="A40" s="55" t="s">
        <v>52</v>
      </c>
      <c r="B40" s="75">
        <f>B18/B$6</f>
        <v>4.9159391571291849E-3</v>
      </c>
      <c r="C40" s="76">
        <f t="shared" si="1"/>
        <v>3.896869139067137E-3</v>
      </c>
      <c r="D40" s="76">
        <f t="shared" si="1"/>
        <v>3.6597764060432338E-3</v>
      </c>
      <c r="E40" s="76">
        <f t="shared" si="1"/>
        <v>3.3474822657026215E-3</v>
      </c>
      <c r="F40" s="76">
        <f t="shared" si="1"/>
        <v>3.5385244470190354E-3</v>
      </c>
      <c r="G40" s="76">
        <f t="shared" si="1"/>
        <v>3.3506844404237887E-2</v>
      </c>
      <c r="H40" s="76">
        <f t="shared" si="1"/>
        <v>2.3572423447036479E-2</v>
      </c>
      <c r="I40" s="77">
        <f>I18/I$6</f>
        <v>2.061428942924665E-2</v>
      </c>
    </row>
    <row r="41" spans="1:10" x14ac:dyDescent="0.25">
      <c r="A41" s="55" t="s">
        <v>53</v>
      </c>
      <c r="B41" s="75">
        <f t="shared" si="1"/>
        <v>2.7089779959914677E-2</v>
      </c>
      <c r="C41" s="76">
        <f t="shared" si="1"/>
        <v>2.383607711819952E-2</v>
      </c>
      <c r="D41" s="76">
        <f t="shared" si="1"/>
        <v>2.4059334665833057E-2</v>
      </c>
      <c r="E41" s="76">
        <f t="shared" si="1"/>
        <v>2.4251266378504582E-2</v>
      </c>
      <c r="F41" s="76">
        <f t="shared" si="1"/>
        <v>2.5307158404075426E-2</v>
      </c>
      <c r="G41" s="76">
        <f t="shared" si="1"/>
        <v>2.468292225204298E-2</v>
      </c>
      <c r="H41" s="76">
        <f>H19/H$6</f>
        <v>2.5530866223903163E-2</v>
      </c>
      <c r="I41" s="77">
        <f t="shared" si="1"/>
        <v>2.6065650623251092E-2</v>
      </c>
    </row>
    <row r="42" spans="1:10" x14ac:dyDescent="0.25">
      <c r="A42" s="56" t="s">
        <v>13</v>
      </c>
      <c r="B42" s="78">
        <f>B20/B$6</f>
        <v>6.220214209381731E-2</v>
      </c>
      <c r="C42" s="79">
        <f t="shared" si="1"/>
        <v>5.8622263101542789E-2</v>
      </c>
      <c r="D42" s="79">
        <f t="shared" si="1"/>
        <v>5.244808347414795E-2</v>
      </c>
      <c r="E42" s="79">
        <f t="shared" si="1"/>
        <v>5.2644191653148077E-2</v>
      </c>
      <c r="F42" s="79">
        <f t="shared" si="1"/>
        <v>5.165335238719955E-2</v>
      </c>
      <c r="G42" s="79">
        <f t="shared" si="1"/>
        <v>4.6713254409254355E-2</v>
      </c>
      <c r="H42" s="79">
        <f t="shared" si="1"/>
        <v>4.837680065990195E-2</v>
      </c>
      <c r="I42" s="80">
        <f>I20/I$6</f>
        <v>4.8782044777854451E-2</v>
      </c>
    </row>
    <row r="43" spans="1:10" x14ac:dyDescent="0.25">
      <c r="A43" s="6"/>
      <c r="B43" s="183"/>
      <c r="C43" s="183"/>
      <c r="D43" s="183"/>
      <c r="E43" s="183"/>
      <c r="F43" s="183"/>
      <c r="G43" s="183"/>
      <c r="H43" s="183"/>
      <c r="I43" s="183"/>
      <c r="J43" s="173"/>
    </row>
    <row r="44" spans="1:10" x14ac:dyDescent="0.25">
      <c r="A44" s="65"/>
      <c r="B44" s="66"/>
      <c r="C44" s="66"/>
      <c r="D44" s="66"/>
      <c r="E44" s="66"/>
      <c r="F44" s="66"/>
      <c r="G44" s="66"/>
      <c r="H44" s="66"/>
      <c r="I44" s="66"/>
    </row>
    <row r="45" spans="1:10" x14ac:dyDescent="0.25">
      <c r="A45" s="6"/>
    </row>
    <row r="46" spans="1:10" x14ac:dyDescent="0.25">
      <c r="A46" s="6"/>
    </row>
    <row r="47" spans="1:10" x14ac:dyDescent="0.25">
      <c r="A47" s="6"/>
      <c r="B47" s="229" t="s">
        <v>1</v>
      </c>
      <c r="C47" s="230"/>
      <c r="D47" s="231"/>
      <c r="E47" s="223" t="s">
        <v>2</v>
      </c>
      <c r="F47" s="224"/>
      <c r="G47" s="224"/>
      <c r="H47" s="224"/>
      <c r="I47" s="225"/>
    </row>
    <row r="48" spans="1:10" ht="15.75" customHeight="1" x14ac:dyDescent="0.25">
      <c r="A48" s="6"/>
      <c r="B48" s="67" t="s">
        <v>3</v>
      </c>
      <c r="C48" s="68" t="s">
        <v>4</v>
      </c>
      <c r="D48" s="69" t="s">
        <v>39</v>
      </c>
      <c r="E48" s="226"/>
      <c r="F48" s="227"/>
      <c r="G48" s="227"/>
      <c r="H48" s="227"/>
      <c r="I48" s="228"/>
    </row>
    <row r="49" spans="1:9" x14ac:dyDescent="0.25">
      <c r="A49" s="50"/>
      <c r="B49" s="70" t="s">
        <v>91</v>
      </c>
      <c r="C49" s="71" t="s">
        <v>87</v>
      </c>
      <c r="D49" s="71" t="s">
        <v>88</v>
      </c>
      <c r="E49" s="51">
        <v>2018</v>
      </c>
      <c r="F49" s="52">
        <v>2019</v>
      </c>
      <c r="G49" s="52">
        <v>2020</v>
      </c>
      <c r="H49" s="52">
        <v>2021</v>
      </c>
      <c r="I49" s="53">
        <v>2022</v>
      </c>
    </row>
    <row r="50" spans="1:9" x14ac:dyDescent="0.25">
      <c r="A50" s="15" t="s">
        <v>55</v>
      </c>
      <c r="B50" s="72">
        <f>(I6/B6)^0.05-1</f>
        <v>5.1637390328590715E-2</v>
      </c>
      <c r="C50" s="73">
        <f>(I6/C6)^0.1-1</f>
        <v>4.8389384987308715E-2</v>
      </c>
      <c r="D50" s="74">
        <f>(I6/D6)^0.2-1</f>
        <v>5.3300060291221474E-2</v>
      </c>
      <c r="E50" s="205">
        <v>4.5999999999999999E-2</v>
      </c>
      <c r="F50" s="206">
        <v>4.2999999999999997E-2</v>
      </c>
      <c r="G50" s="206">
        <v>0.106</v>
      </c>
      <c r="H50" s="206">
        <v>3.2000000000000001E-2</v>
      </c>
      <c r="I50" s="207">
        <v>4.1000000000000002E-2</v>
      </c>
    </row>
    <row r="51" spans="1:9" x14ac:dyDescent="0.25">
      <c r="A51" s="24" t="s">
        <v>47</v>
      </c>
      <c r="B51" s="75">
        <f t="shared" ref="B51:B64" si="2">(I7/B7)^0.05-1</f>
        <v>3.903701391050074E-2</v>
      </c>
      <c r="C51" s="76">
        <f t="shared" ref="C51:C64" si="3">(I7/C7)^0.1-1</f>
        <v>3.8456071012738846E-2</v>
      </c>
      <c r="D51" s="77">
        <f t="shared" ref="D51:D64" si="4">(I7/D7)^0.2-1</f>
        <v>4.9587982236650729E-2</v>
      </c>
      <c r="E51" s="185">
        <v>4.2000000000000003E-2</v>
      </c>
      <c r="F51" s="184">
        <v>4.2999999999999997E-2</v>
      </c>
      <c r="G51" s="184">
        <v>-0.01</v>
      </c>
      <c r="H51" s="184">
        <v>0.11</v>
      </c>
      <c r="I51" s="186">
        <v>6.6000000000000003E-2</v>
      </c>
    </row>
    <row r="52" spans="1:9" x14ac:dyDescent="0.25">
      <c r="A52" s="2" t="s">
        <v>11</v>
      </c>
      <c r="B52" s="75">
        <f t="shared" si="2"/>
        <v>4.4735049727335774E-2</v>
      </c>
      <c r="C52" s="76">
        <f t="shared" si="3"/>
        <v>3.9199269823660732E-2</v>
      </c>
      <c r="D52" s="77">
        <f t="shared" si="4"/>
        <v>3.6108532386310177E-2</v>
      </c>
      <c r="E52" s="185">
        <v>4.4999999999999998E-2</v>
      </c>
      <c r="F52" s="184">
        <v>2.4E-2</v>
      </c>
      <c r="G52" s="184">
        <v>-8.0000000000000002E-3</v>
      </c>
      <c r="H52" s="184">
        <v>6.3E-2</v>
      </c>
      <c r="I52" s="186">
        <v>5.8999999999999997E-2</v>
      </c>
    </row>
    <row r="53" spans="1:9" x14ac:dyDescent="0.25">
      <c r="A53" s="2" t="s">
        <v>12</v>
      </c>
      <c r="B53" s="75">
        <f t="shared" si="2"/>
        <v>6.552200245124018E-2</v>
      </c>
      <c r="C53" s="76">
        <f t="shared" si="3"/>
        <v>5.2090979440261975E-2</v>
      </c>
      <c r="D53" s="77">
        <f t="shared" si="4"/>
        <v>6.0203613222222341E-2</v>
      </c>
      <c r="E53" s="185">
        <v>6.3E-2</v>
      </c>
      <c r="F53" s="184">
        <v>7.0000000000000007E-2</v>
      </c>
      <c r="G53" s="184">
        <v>3.6999999999999998E-2</v>
      </c>
      <c r="H53" s="184">
        <v>7.1999999999999995E-2</v>
      </c>
      <c r="I53" s="186">
        <v>5.8999999999999997E-2</v>
      </c>
    </row>
    <row r="54" spans="1:9" x14ac:dyDescent="0.25">
      <c r="A54" s="2" t="s">
        <v>48</v>
      </c>
      <c r="B54" s="75">
        <f t="shared" si="2"/>
        <v>6.0664888214588375E-2</v>
      </c>
      <c r="C54" s="76">
        <f t="shared" si="3"/>
        <v>6.6625679013009975E-2</v>
      </c>
      <c r="D54" s="77">
        <f t="shared" si="4"/>
        <v>6.8506822797038236E-2</v>
      </c>
      <c r="E54" s="185">
        <v>3.1E-2</v>
      </c>
      <c r="F54" s="184">
        <v>3.1E-2</v>
      </c>
      <c r="G54" s="184">
        <v>9.2999999999999999E-2</v>
      </c>
      <c r="H54" s="184">
        <v>9.4E-2</v>
      </c>
      <c r="I54" s="186">
        <v>9.6000000000000002E-2</v>
      </c>
    </row>
    <row r="55" spans="1:9" x14ac:dyDescent="0.25">
      <c r="A55" s="54" t="s">
        <v>61</v>
      </c>
      <c r="B55" s="75">
        <f t="shared" si="2"/>
        <v>7.0714635819345339E-2</v>
      </c>
      <c r="C55" s="76">
        <f t="shared" si="3"/>
        <v>8.8805796371206114E-2</v>
      </c>
      <c r="D55" s="77">
        <f t="shared" si="4"/>
        <v>9.5288352698616796E-2</v>
      </c>
      <c r="E55" s="185">
        <v>0.03</v>
      </c>
      <c r="F55" s="184">
        <v>4.1000000000000002E-2</v>
      </c>
      <c r="G55" s="184">
        <v>0.188</v>
      </c>
      <c r="H55" s="184">
        <v>0.11600000000000001</v>
      </c>
      <c r="I55" s="186">
        <v>0.108</v>
      </c>
    </row>
    <row r="56" spans="1:9" x14ac:dyDescent="0.25">
      <c r="A56" s="54" t="s">
        <v>64</v>
      </c>
      <c r="B56" s="75">
        <f t="shared" si="2"/>
        <v>4.2422778225254865E-2</v>
      </c>
      <c r="C56" s="76">
        <f t="shared" si="3"/>
        <v>2.7802858670878283E-2</v>
      </c>
      <c r="D56" s="77">
        <f t="shared" si="4"/>
        <v>1.6885936638023402E-2</v>
      </c>
      <c r="E56" s="185">
        <v>3.3000000000000002E-2</v>
      </c>
      <c r="F56" s="184">
        <v>1.4E-2</v>
      </c>
      <c r="G56" s="184">
        <v>-7.0000000000000007E-2</v>
      </c>
      <c r="H56" s="184">
        <v>4.7E-2</v>
      </c>
      <c r="I56" s="186">
        <v>6.6000000000000003E-2</v>
      </c>
    </row>
    <row r="57" spans="1:9" x14ac:dyDescent="0.25">
      <c r="A57" s="2" t="s">
        <v>68</v>
      </c>
      <c r="B57" s="75">
        <f t="shared" si="2"/>
        <v>6.674832297700295E-2</v>
      </c>
      <c r="C57" s="76">
        <f t="shared" si="3"/>
        <v>5.3008534262845686E-2</v>
      </c>
      <c r="D57" s="77">
        <f t="shared" si="4"/>
        <v>5.374872195283853E-2</v>
      </c>
      <c r="E57" s="185">
        <v>3.4000000000000002E-2</v>
      </c>
      <c r="F57" s="184">
        <v>6.2E-2</v>
      </c>
      <c r="G57" s="184">
        <v>8.2000000000000003E-2</v>
      </c>
      <c r="H57" s="184">
        <v>5.8000000000000003E-2</v>
      </c>
      <c r="I57" s="186">
        <v>3.4000000000000002E-2</v>
      </c>
    </row>
    <row r="58" spans="1:9" x14ac:dyDescent="0.25">
      <c r="A58" s="14" t="s">
        <v>65</v>
      </c>
      <c r="B58" s="75">
        <f t="shared" si="2"/>
        <v>4.0705674476957387E-2</v>
      </c>
      <c r="C58" s="76">
        <f t="shared" si="3"/>
        <v>3.6597116055393952E-2</v>
      </c>
      <c r="D58" s="77">
        <f t="shared" si="4"/>
        <v>3.3328460619189704E-2</v>
      </c>
      <c r="E58" s="185">
        <v>4.4999999999999998E-2</v>
      </c>
      <c r="F58" s="184">
        <v>5.7000000000000002E-2</v>
      </c>
      <c r="G58" s="184">
        <v>0.54300000000000004</v>
      </c>
      <c r="H58" s="184">
        <v>-0.19</v>
      </c>
      <c r="I58" s="186">
        <v>-0.14799999999999999</v>
      </c>
    </row>
    <row r="59" spans="1:9" x14ac:dyDescent="0.25">
      <c r="A59" s="54" t="s">
        <v>62</v>
      </c>
      <c r="B59" s="75">
        <f t="shared" si="2"/>
        <v>5.693684716705838E-2</v>
      </c>
      <c r="C59" s="76">
        <f t="shared" si="3"/>
        <v>4.0270934037046624E-2</v>
      </c>
      <c r="D59" s="77">
        <f t="shared" si="4"/>
        <v>7.0649387231427996E-2</v>
      </c>
      <c r="E59" s="185">
        <v>5.1999999999999998E-2</v>
      </c>
      <c r="F59" s="184">
        <v>9.2999999999999999E-2</v>
      </c>
      <c r="G59" s="184">
        <v>12.795999999999999</v>
      </c>
      <c r="H59" s="184">
        <v>-0.626</v>
      </c>
      <c r="I59" s="186">
        <v>-0.76200000000000001</v>
      </c>
    </row>
    <row r="60" spans="1:9" x14ac:dyDescent="0.25">
      <c r="A60" s="54" t="s">
        <v>63</v>
      </c>
      <c r="B60" s="75">
        <f t="shared" si="2"/>
        <v>4.0007320432952742E-2</v>
      </c>
      <c r="C60" s="76">
        <f t="shared" si="3"/>
        <v>3.6414347232632593E-2</v>
      </c>
      <c r="D60" s="77">
        <f t="shared" si="4"/>
        <v>3.1631142703342885E-2</v>
      </c>
      <c r="E60" s="185">
        <v>4.4999999999999998E-2</v>
      </c>
      <c r="F60" s="184">
        <v>5.6000000000000001E-2</v>
      </c>
      <c r="G60" s="184">
        <v>5.0000000000000001E-3</v>
      </c>
      <c r="H60" s="184">
        <v>7.3999999999999996E-2</v>
      </c>
      <c r="I60" s="186">
        <v>-1.9E-2</v>
      </c>
    </row>
    <row r="61" spans="1:9" x14ac:dyDescent="0.25">
      <c r="A61" s="2" t="s">
        <v>54</v>
      </c>
      <c r="B61" s="75">
        <f t="shared" si="2"/>
        <v>7.1670967792916818E-2</v>
      </c>
      <c r="C61" s="76">
        <f t="shared" si="3"/>
        <v>0.10442399739736064</v>
      </c>
      <c r="D61" s="77">
        <f t="shared" si="4"/>
        <v>0.1690198631662212</v>
      </c>
      <c r="E61" s="185">
        <v>4.1000000000000002E-2</v>
      </c>
      <c r="F61" s="184">
        <v>0.09</v>
      </c>
      <c r="G61" s="184">
        <v>1.232</v>
      </c>
      <c r="H61" s="184">
        <v>-0.129</v>
      </c>
      <c r="I61" s="186">
        <v>-0.01</v>
      </c>
    </row>
    <row r="62" spans="1:9" x14ac:dyDescent="0.25">
      <c r="A62" s="55" t="s">
        <v>52</v>
      </c>
      <c r="B62" s="75">
        <f t="shared" si="2"/>
        <v>0.12978059820119414</v>
      </c>
      <c r="C62" s="76">
        <f t="shared" si="3"/>
        <v>0.23841975103277036</v>
      </c>
      <c r="D62" s="77">
        <f t="shared" si="4"/>
        <v>0.48831504624546707</v>
      </c>
      <c r="E62" s="185">
        <v>-4.2999999999999997E-2</v>
      </c>
      <c r="F62" s="184">
        <v>0.10299999999999999</v>
      </c>
      <c r="G62" s="184">
        <v>9.4770000000000003</v>
      </c>
      <c r="H62" s="184">
        <v>-0.27400000000000002</v>
      </c>
      <c r="I62" s="186">
        <v>-0.09</v>
      </c>
    </row>
    <row r="63" spans="1:9" x14ac:dyDescent="0.25">
      <c r="A63" s="55" t="s">
        <v>53</v>
      </c>
      <c r="B63" s="75">
        <f t="shared" si="2"/>
        <v>4.9612933239323809E-2</v>
      </c>
      <c r="C63" s="76">
        <f t="shared" si="3"/>
        <v>5.7805921501286051E-2</v>
      </c>
      <c r="D63" s="77">
        <f t="shared" si="4"/>
        <v>7.0308810295943047E-2</v>
      </c>
      <c r="E63" s="185">
        <v>5.3999999999999999E-2</v>
      </c>
      <c r="F63" s="184">
        <v>8.8999999999999996E-2</v>
      </c>
      <c r="G63" s="184">
        <v>7.9000000000000001E-2</v>
      </c>
      <c r="H63" s="184">
        <v>6.7000000000000004E-2</v>
      </c>
      <c r="I63" s="186">
        <v>6.3E-2</v>
      </c>
    </row>
    <row r="64" spans="1:9" x14ac:dyDescent="0.25">
      <c r="A64" s="56" t="s">
        <v>13</v>
      </c>
      <c r="B64" s="78">
        <f t="shared" si="2"/>
        <v>3.8935896089953959E-2</v>
      </c>
      <c r="C64" s="79">
        <f t="shared" si="3"/>
        <v>2.9300910770692745E-2</v>
      </c>
      <c r="D64" s="80">
        <f t="shared" si="4"/>
        <v>3.8145401376974419E-2</v>
      </c>
      <c r="E64" s="187">
        <v>0.05</v>
      </c>
      <c r="F64" s="188">
        <v>2.3E-2</v>
      </c>
      <c r="G64" s="188">
        <v>1E-3</v>
      </c>
      <c r="H64" s="188">
        <v>6.9000000000000006E-2</v>
      </c>
      <c r="I64" s="189">
        <v>0.05</v>
      </c>
    </row>
    <row r="65" spans="1:10" x14ac:dyDescent="0.25">
      <c r="A65" s="6"/>
      <c r="B65" s="81"/>
      <c r="C65" s="81"/>
      <c r="D65" s="81"/>
      <c r="E65" s="81"/>
      <c r="F65" s="81"/>
      <c r="G65" s="81"/>
      <c r="H65" s="81"/>
      <c r="I65" s="81"/>
      <c r="J65" s="82"/>
    </row>
    <row r="66" spans="1:10" ht="33" customHeight="1" x14ac:dyDescent="0.25">
      <c r="A66" s="222" t="s">
        <v>96</v>
      </c>
      <c r="B66" s="222"/>
      <c r="C66" s="222"/>
      <c r="D66" s="222"/>
      <c r="E66" s="222"/>
      <c r="F66" s="222"/>
      <c r="G66" s="222"/>
      <c r="H66" s="222"/>
      <c r="I66" s="222"/>
    </row>
    <row r="67" spans="1:10" ht="30" customHeight="1" x14ac:dyDescent="0.25">
      <c r="A67" s="222"/>
      <c r="B67" s="222"/>
      <c r="C67" s="222"/>
      <c r="D67" s="222"/>
      <c r="E67" s="222"/>
      <c r="F67" s="222"/>
      <c r="G67" s="222"/>
      <c r="H67" s="222"/>
      <c r="I67" s="222"/>
    </row>
    <row r="68" spans="1:10" ht="27.4" customHeight="1" x14ac:dyDescent="0.25">
      <c r="A68" s="222"/>
      <c r="B68" s="222"/>
      <c r="C68" s="222"/>
      <c r="D68" s="222"/>
      <c r="E68" s="222"/>
      <c r="F68" s="222"/>
      <c r="G68" s="222"/>
      <c r="H68" s="222"/>
      <c r="I68" s="222"/>
    </row>
    <row r="70" spans="1:10" x14ac:dyDescent="0.25">
      <c r="A70" s="48" t="s">
        <v>89</v>
      </c>
    </row>
  </sheetData>
  <mergeCells count="5">
    <mergeCell ref="B3:I4"/>
    <mergeCell ref="B25:I26"/>
    <mergeCell ref="B47:D47"/>
    <mergeCell ref="E47:I48"/>
    <mergeCell ref="A66:I68"/>
  </mergeCells>
  <hyperlinks>
    <hyperlink ref="A70" r:id="rId1" display="Sources: National Health Expenditure (NHE) historical data, 1960-2016, Centers for Medicare &amp; Medicaid Services., www.cms.gov" xr:uid="{4E4CBDA1-4221-4B6E-9EA5-5B6908BEE99A}"/>
  </hyperlinks>
  <pageMargins left="0.7" right="0.7" top="0.75" bottom="0.75" header="0.3" footer="0.3"/>
  <pageSetup orientation="landscape" r:id="rId2"/>
  <rowBreaks count="2" manualBreakCount="2">
    <brk id="22" max="16383" man="1"/>
    <brk id="4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410CF-A0A6-413B-BEBC-E73F1F1CE449}">
  <sheetPr>
    <tabColor theme="9"/>
  </sheetPr>
  <dimension ref="A1:AH92"/>
  <sheetViews>
    <sheetView topLeftCell="A51" zoomScaleNormal="100" workbookViewId="0">
      <selection activeCell="A28" sqref="A28"/>
    </sheetView>
  </sheetViews>
  <sheetFormatPr defaultColWidth="9" defaultRowHeight="15" x14ac:dyDescent="0.25"/>
  <cols>
    <col min="1" max="1" width="39" customWidth="1"/>
    <col min="2" max="2" width="11" customWidth="1"/>
    <col min="3" max="3" width="10.140625" customWidth="1"/>
    <col min="4" max="4" width="9.42578125" customWidth="1"/>
    <col min="5" max="5" width="9.85546875" customWidth="1"/>
    <col min="6" max="7" width="9.5703125" customWidth="1"/>
    <col min="8" max="8" width="9.85546875" customWidth="1"/>
    <col min="9" max="13" width="8.5703125" customWidth="1"/>
    <col min="14" max="23" width="8.85546875" customWidth="1"/>
    <col min="24" max="36" width="9.85546875" customWidth="1"/>
    <col min="50" max="50" width="10.5703125" customWidth="1"/>
  </cols>
  <sheetData>
    <row r="1" spans="1:33" ht="18.75" x14ac:dyDescent="0.3">
      <c r="A1" s="16" t="s">
        <v>75</v>
      </c>
      <c r="B1" s="6"/>
      <c r="C1" s="6"/>
      <c r="D1" s="6"/>
      <c r="E1" s="6"/>
      <c r="F1" s="6"/>
      <c r="G1" s="6"/>
      <c r="H1" s="6"/>
      <c r="I1" s="6"/>
      <c r="J1" s="6"/>
      <c r="K1" s="6"/>
      <c r="L1" s="6"/>
      <c r="M1" s="6"/>
      <c r="N1" s="6"/>
      <c r="O1" s="6"/>
      <c r="P1" s="6"/>
      <c r="Q1" s="6"/>
      <c r="R1" s="6"/>
      <c r="S1" s="6"/>
      <c r="T1" s="6"/>
      <c r="U1" s="6"/>
      <c r="V1" s="6"/>
      <c r="W1" s="6"/>
      <c r="X1" s="6"/>
      <c r="AE1" s="6"/>
      <c r="AF1" s="6"/>
      <c r="AG1" s="6"/>
    </row>
    <row r="2" spans="1:33" x14ac:dyDescent="0.25">
      <c r="A2" s="6" t="s">
        <v>83</v>
      </c>
      <c r="B2" s="6"/>
      <c r="C2" s="6"/>
      <c r="D2" s="6"/>
      <c r="E2" s="6"/>
      <c r="F2" s="6"/>
      <c r="G2" s="6"/>
      <c r="H2" s="6"/>
      <c r="I2" s="6"/>
      <c r="J2" s="6"/>
      <c r="K2" s="6"/>
      <c r="L2" s="6"/>
      <c r="M2" s="6"/>
      <c r="N2" s="6"/>
      <c r="O2" s="6"/>
      <c r="P2" s="6"/>
      <c r="Q2" s="6"/>
      <c r="R2" s="6"/>
      <c r="S2" s="6"/>
      <c r="T2" s="6"/>
      <c r="U2" s="6"/>
      <c r="V2" s="6"/>
      <c r="W2" s="6"/>
      <c r="X2" s="6"/>
    </row>
    <row r="3" spans="1:33" x14ac:dyDescent="0.25">
      <c r="B3" s="6"/>
      <c r="C3" s="6"/>
      <c r="D3" s="6"/>
      <c r="E3" s="6"/>
      <c r="F3" s="6"/>
      <c r="G3" s="6"/>
      <c r="H3" s="6"/>
      <c r="I3" s="6"/>
      <c r="J3" s="6"/>
      <c r="K3" s="6"/>
      <c r="L3" s="6"/>
      <c r="M3" s="6"/>
      <c r="N3" s="6"/>
      <c r="O3" s="6"/>
      <c r="P3" s="6"/>
      <c r="Q3" s="6"/>
      <c r="R3" s="6"/>
      <c r="S3" s="6"/>
      <c r="T3" s="6"/>
      <c r="U3" s="6"/>
      <c r="V3" s="6"/>
      <c r="W3" s="6"/>
      <c r="X3" s="6"/>
    </row>
    <row r="4" spans="1:33" x14ac:dyDescent="0.25">
      <c r="B4" s="6"/>
      <c r="C4" s="6"/>
      <c r="D4" s="6"/>
      <c r="E4" s="6"/>
      <c r="F4" s="6"/>
      <c r="G4" s="6"/>
      <c r="H4" s="6"/>
      <c r="I4" s="6"/>
      <c r="J4" s="6"/>
      <c r="K4" s="6"/>
      <c r="L4" s="6"/>
      <c r="M4" s="6"/>
      <c r="N4" s="6"/>
      <c r="O4" s="6"/>
      <c r="P4" s="6"/>
      <c r="Q4" s="6"/>
      <c r="R4" s="6"/>
      <c r="S4" s="6"/>
      <c r="T4" s="6"/>
      <c r="U4" s="6"/>
      <c r="V4" s="6"/>
      <c r="W4" s="6"/>
      <c r="X4" s="6"/>
    </row>
    <row r="5" spans="1:33" ht="27" customHeight="1" x14ac:dyDescent="0.25">
      <c r="A5" s="249"/>
      <c r="B5" s="250" t="s">
        <v>77</v>
      </c>
      <c r="C5" s="251"/>
      <c r="D5" s="251"/>
      <c r="E5" s="251"/>
      <c r="F5" s="251"/>
      <c r="G5" s="251"/>
      <c r="H5" s="251"/>
      <c r="I5" s="251"/>
      <c r="J5" s="251"/>
      <c r="K5" s="251"/>
      <c r="L5" s="251"/>
      <c r="M5" s="251"/>
      <c r="N5" s="251"/>
      <c r="O5" s="251"/>
      <c r="P5" s="251"/>
      <c r="Q5" s="251"/>
      <c r="R5" s="251"/>
      <c r="S5" s="251"/>
      <c r="T5" s="251"/>
      <c r="U5" s="251"/>
      <c r="V5" s="251"/>
      <c r="W5" s="252"/>
      <c r="X5" s="6"/>
    </row>
    <row r="6" spans="1:33" ht="27" customHeight="1" x14ac:dyDescent="0.25">
      <c r="A6" s="253"/>
      <c r="B6" s="254" t="s">
        <v>32</v>
      </c>
      <c r="C6" s="255"/>
      <c r="D6" s="255"/>
      <c r="E6" s="255"/>
      <c r="F6" s="255"/>
      <c r="G6" s="255"/>
      <c r="H6" s="255"/>
      <c r="I6" s="255"/>
      <c r="J6" s="255"/>
      <c r="K6" s="255"/>
      <c r="L6" s="255"/>
      <c r="M6" s="255"/>
      <c r="N6" s="250" t="s">
        <v>69</v>
      </c>
      <c r="O6" s="251"/>
      <c r="P6" s="251"/>
      <c r="Q6" s="251"/>
      <c r="R6" s="251"/>
      <c r="S6" s="251"/>
      <c r="T6" s="251"/>
      <c r="U6" s="251"/>
      <c r="V6" s="251"/>
      <c r="W6" s="252"/>
      <c r="X6" s="6"/>
    </row>
    <row r="7" spans="1:33" x14ac:dyDescent="0.25">
      <c r="A7" s="256"/>
      <c r="B7" s="257">
        <v>2002</v>
      </c>
      <c r="C7" s="258">
        <v>2012</v>
      </c>
      <c r="D7" s="258">
        <v>2013</v>
      </c>
      <c r="E7" s="258">
        <v>2014</v>
      </c>
      <c r="F7" s="258">
        <v>2015</v>
      </c>
      <c r="G7" s="258">
        <v>2016</v>
      </c>
      <c r="H7" s="258">
        <v>2017</v>
      </c>
      <c r="I7" s="258">
        <v>2018</v>
      </c>
      <c r="J7" s="258">
        <v>2019</v>
      </c>
      <c r="K7" s="258">
        <v>2020</v>
      </c>
      <c r="L7" s="258">
        <v>2021</v>
      </c>
      <c r="M7" s="259">
        <v>2022</v>
      </c>
      <c r="N7" s="260">
        <v>2023</v>
      </c>
      <c r="O7" s="260">
        <v>2024</v>
      </c>
      <c r="P7" s="260">
        <v>2025</v>
      </c>
      <c r="Q7" s="260">
        <v>2026</v>
      </c>
      <c r="R7" s="260">
        <v>2027</v>
      </c>
      <c r="S7" s="260">
        <v>2028</v>
      </c>
      <c r="T7" s="260">
        <v>2029</v>
      </c>
      <c r="U7" s="260">
        <v>2030</v>
      </c>
      <c r="V7" s="260">
        <v>2031</v>
      </c>
      <c r="W7" s="259">
        <v>2032</v>
      </c>
      <c r="X7" s="6"/>
    </row>
    <row r="8" spans="1:33" x14ac:dyDescent="0.25">
      <c r="A8" s="261" t="s">
        <v>5</v>
      </c>
      <c r="B8" s="262">
        <v>1631.021</v>
      </c>
      <c r="C8" s="262">
        <v>2783.26</v>
      </c>
      <c r="D8" s="262">
        <v>2855.701</v>
      </c>
      <c r="E8" s="262">
        <v>3001.7359999999999</v>
      </c>
      <c r="F8" s="262">
        <v>3163.761</v>
      </c>
      <c r="G8" s="262">
        <v>3305.3449999999998</v>
      </c>
      <c r="H8" s="262">
        <v>3443.6529999999998</v>
      </c>
      <c r="I8" s="262">
        <v>3601.2139999999999</v>
      </c>
      <c r="J8" s="262">
        <v>3756.3679999999999</v>
      </c>
      <c r="K8" s="262">
        <v>4156.3149999999996</v>
      </c>
      <c r="L8" s="262">
        <v>4289.1220000000003</v>
      </c>
      <c r="M8" s="262">
        <v>4464.5730000000003</v>
      </c>
      <c r="N8" s="262">
        <v>4799.29</v>
      </c>
      <c r="O8" s="262">
        <v>5048.8180000000002</v>
      </c>
      <c r="P8" s="262">
        <v>5295.1660000000002</v>
      </c>
      <c r="Q8" s="262">
        <v>5560.259</v>
      </c>
      <c r="R8" s="262">
        <v>5890.0209999999997</v>
      </c>
      <c r="S8" s="262">
        <v>6215.518</v>
      </c>
      <c r="T8" s="262">
        <v>6574.9690000000001</v>
      </c>
      <c r="U8" s="262">
        <v>6931.9080000000004</v>
      </c>
      <c r="V8" s="262">
        <v>7307.4440000000004</v>
      </c>
      <c r="W8" s="263">
        <v>7705.0129999999999</v>
      </c>
      <c r="X8" s="6"/>
      <c r="AA8" s="105"/>
    </row>
    <row r="9" spans="1:33" x14ac:dyDescent="0.25">
      <c r="A9" s="5" t="s">
        <v>15</v>
      </c>
      <c r="B9" s="264">
        <v>1529.567</v>
      </c>
      <c r="C9" s="265">
        <v>2620.0990000000002</v>
      </c>
      <c r="D9" s="265">
        <v>2692.5889999999999</v>
      </c>
      <c r="E9" s="265">
        <v>2842.1819999999998</v>
      </c>
      <c r="F9" s="265">
        <v>3000.6439999999998</v>
      </c>
      <c r="G9" s="265">
        <v>3139.123</v>
      </c>
      <c r="H9" s="265">
        <v>3263.04</v>
      </c>
      <c r="I9" s="265">
        <v>3411.6309999999999</v>
      </c>
      <c r="J9" s="265">
        <v>3562.3389999999999</v>
      </c>
      <c r="K9" s="265">
        <v>3962.16</v>
      </c>
      <c r="L9" s="265">
        <v>4081.6280000000002</v>
      </c>
      <c r="M9" s="266">
        <v>4246.7830000000004</v>
      </c>
      <c r="N9" s="267">
        <v>4565.1970000000001</v>
      </c>
      <c r="O9" s="267">
        <v>4802.6869999999999</v>
      </c>
      <c r="P9" s="267">
        <v>5036.4620000000004</v>
      </c>
      <c r="Q9" s="267">
        <v>5288.3459999999995</v>
      </c>
      <c r="R9" s="267">
        <v>5605.29</v>
      </c>
      <c r="S9" s="267">
        <v>5917.4750000000004</v>
      </c>
      <c r="T9" s="267">
        <v>6263.0519999999997</v>
      </c>
      <c r="U9" s="267">
        <v>6605.3029999999999</v>
      </c>
      <c r="V9" s="267">
        <v>6965.7780000000002</v>
      </c>
      <c r="W9" s="268">
        <v>7347.63</v>
      </c>
      <c r="X9" s="6"/>
      <c r="AA9" s="105"/>
    </row>
    <row r="10" spans="1:33" x14ac:dyDescent="0.25">
      <c r="A10" s="91" t="s">
        <v>16</v>
      </c>
      <c r="B10" s="269">
        <v>1365.481</v>
      </c>
      <c r="C10" s="270">
        <v>2346.2020000000002</v>
      </c>
      <c r="D10" s="270">
        <v>2404.5590000000002</v>
      </c>
      <c r="E10" s="270">
        <v>2526.2399999999998</v>
      </c>
      <c r="F10" s="270">
        <v>2672.9079999999999</v>
      </c>
      <c r="G10" s="270">
        <v>2793.7179999999998</v>
      </c>
      <c r="H10" s="270">
        <v>2901.28</v>
      </c>
      <c r="I10" s="270">
        <v>3017.1289999999999</v>
      </c>
      <c r="J10" s="270">
        <v>3171.183</v>
      </c>
      <c r="K10" s="270">
        <v>3375.25</v>
      </c>
      <c r="L10" s="270">
        <v>3561.5189999999998</v>
      </c>
      <c r="M10" s="271">
        <v>3704.75</v>
      </c>
      <c r="N10" s="272">
        <v>4038.2</v>
      </c>
      <c r="O10" s="272">
        <v>4251.2060000000001</v>
      </c>
      <c r="P10" s="272">
        <v>4460.2889999999998</v>
      </c>
      <c r="Q10" s="272">
        <v>4687.4080000000004</v>
      </c>
      <c r="R10" s="272">
        <v>4972.4949999999999</v>
      </c>
      <c r="S10" s="272">
        <v>5253.0209999999997</v>
      </c>
      <c r="T10" s="272">
        <v>5563.5209999999997</v>
      </c>
      <c r="U10" s="272">
        <v>5868.8969999999999</v>
      </c>
      <c r="V10" s="272">
        <v>6190.8540000000003</v>
      </c>
      <c r="W10" s="273">
        <v>6532.2870000000003</v>
      </c>
      <c r="X10" s="6"/>
      <c r="AA10" s="105"/>
    </row>
    <row r="11" spans="1:33" x14ac:dyDescent="0.25">
      <c r="A11" s="88" t="s">
        <v>17</v>
      </c>
      <c r="B11" s="269">
        <v>486.48200000000003</v>
      </c>
      <c r="C11" s="270">
        <v>877.96799999999996</v>
      </c>
      <c r="D11" s="270">
        <v>906.80399999999997</v>
      </c>
      <c r="E11" s="270">
        <v>940.52599999999995</v>
      </c>
      <c r="F11" s="270">
        <v>988.971</v>
      </c>
      <c r="G11" s="270">
        <v>1035.3979999999999</v>
      </c>
      <c r="H11" s="270">
        <v>1077.58</v>
      </c>
      <c r="I11" s="270">
        <v>1122.6579999999999</v>
      </c>
      <c r="J11" s="270">
        <v>1193.5509999999999</v>
      </c>
      <c r="K11" s="270">
        <v>1267.9559999999999</v>
      </c>
      <c r="L11" s="270">
        <v>1325.241</v>
      </c>
      <c r="M11" s="271">
        <v>1355.009</v>
      </c>
      <c r="N11" s="272">
        <v>1491.6610000000001</v>
      </c>
      <c r="O11" s="272">
        <v>1559.627</v>
      </c>
      <c r="P11" s="272">
        <v>1634.1659999999999</v>
      </c>
      <c r="Q11" s="272">
        <v>1709.3979999999999</v>
      </c>
      <c r="R11" s="272">
        <v>1809.6959999999999</v>
      </c>
      <c r="S11" s="272">
        <v>1912.63</v>
      </c>
      <c r="T11" s="272">
        <v>2023.222</v>
      </c>
      <c r="U11" s="272">
        <v>2132.221</v>
      </c>
      <c r="V11" s="272">
        <v>2245.8150000000001</v>
      </c>
      <c r="W11" s="273">
        <v>2366.3290000000002</v>
      </c>
      <c r="X11" s="6"/>
      <c r="AA11" s="105"/>
    </row>
    <row r="12" spans="1:33" x14ac:dyDescent="0.25">
      <c r="A12" s="88" t="s">
        <v>18</v>
      </c>
      <c r="B12" s="269">
        <v>454.66500000000002</v>
      </c>
      <c r="C12" s="270">
        <v>743.25099999999998</v>
      </c>
      <c r="D12" s="270">
        <v>757.43399999999997</v>
      </c>
      <c r="E12" s="270">
        <v>795.28499999999997</v>
      </c>
      <c r="F12" s="270">
        <v>844.62400000000002</v>
      </c>
      <c r="G12" s="270">
        <v>894.97799999999995</v>
      </c>
      <c r="H12" s="270">
        <v>937.46199999999999</v>
      </c>
      <c r="I12" s="270">
        <v>978.05100000000004</v>
      </c>
      <c r="J12" s="270">
        <v>1022.327</v>
      </c>
      <c r="K12" s="270">
        <v>1076.1110000000001</v>
      </c>
      <c r="L12" s="270">
        <v>1160.413</v>
      </c>
      <c r="M12" s="271">
        <v>1190.73</v>
      </c>
      <c r="N12" s="272">
        <v>1293.0619999999999</v>
      </c>
      <c r="O12" s="272">
        <v>1360.297</v>
      </c>
      <c r="P12" s="272">
        <v>1425.47</v>
      </c>
      <c r="Q12" s="272">
        <v>1490.673</v>
      </c>
      <c r="R12" s="272">
        <v>1577.154</v>
      </c>
      <c r="S12" s="272">
        <v>1655.9090000000001</v>
      </c>
      <c r="T12" s="272">
        <v>1750.203</v>
      </c>
      <c r="U12" s="272">
        <v>1841.2539999999999</v>
      </c>
      <c r="V12" s="272">
        <v>1937.623</v>
      </c>
      <c r="W12" s="273">
        <v>2038.8109999999999</v>
      </c>
      <c r="X12" s="6"/>
      <c r="AA12" s="105"/>
    </row>
    <row r="13" spans="1:33" x14ac:dyDescent="0.25">
      <c r="A13" s="89" t="s">
        <v>19</v>
      </c>
      <c r="B13" s="269">
        <v>337.69099999999997</v>
      </c>
      <c r="C13" s="270">
        <v>557.12199999999996</v>
      </c>
      <c r="D13" s="270">
        <v>568.04600000000005</v>
      </c>
      <c r="E13" s="270">
        <v>598.24</v>
      </c>
      <c r="F13" s="270">
        <v>637.34799999999996</v>
      </c>
      <c r="G13" s="270">
        <v>676.70799999999997</v>
      </c>
      <c r="H13" s="270">
        <v>709.41200000000003</v>
      </c>
      <c r="I13" s="270">
        <v>736.16800000000001</v>
      </c>
      <c r="J13" s="270">
        <v>767.75699999999995</v>
      </c>
      <c r="K13" s="270">
        <v>818.52200000000005</v>
      </c>
      <c r="L13" s="270">
        <v>861.83799999999997</v>
      </c>
      <c r="M13" s="271">
        <v>884.85400000000004</v>
      </c>
      <c r="N13" s="272">
        <v>959.12699999999995</v>
      </c>
      <c r="O13" s="272">
        <v>1006.538</v>
      </c>
      <c r="P13" s="272">
        <v>1055.336</v>
      </c>
      <c r="Q13" s="272">
        <v>1105.0519999999999</v>
      </c>
      <c r="R13" s="272">
        <v>1171.06</v>
      </c>
      <c r="S13" s="272">
        <v>1230.674</v>
      </c>
      <c r="T13" s="272">
        <v>1302.894</v>
      </c>
      <c r="U13" s="272">
        <v>1371.8910000000001</v>
      </c>
      <c r="V13" s="272">
        <v>1445.098</v>
      </c>
      <c r="W13" s="273">
        <v>1522.114</v>
      </c>
      <c r="X13" s="6"/>
      <c r="AA13" s="105"/>
    </row>
    <row r="14" spans="1:33" x14ac:dyDescent="0.25">
      <c r="A14" s="89" t="s">
        <v>20</v>
      </c>
      <c r="B14" s="269">
        <v>73.635999999999996</v>
      </c>
      <c r="C14" s="270">
        <v>109.7</v>
      </c>
      <c r="D14" s="270">
        <v>111.376</v>
      </c>
      <c r="E14" s="270">
        <v>114.694</v>
      </c>
      <c r="F14" s="270">
        <v>119.961</v>
      </c>
      <c r="G14" s="270">
        <v>126.197</v>
      </c>
      <c r="H14" s="270">
        <v>131.12700000000001</v>
      </c>
      <c r="I14" s="270">
        <v>137.38900000000001</v>
      </c>
      <c r="J14" s="270">
        <v>143.65899999999999</v>
      </c>
      <c r="K14" s="270">
        <v>139.44300000000001</v>
      </c>
      <c r="L14" s="270">
        <v>164.81700000000001</v>
      </c>
      <c r="M14" s="271">
        <v>165.27600000000001</v>
      </c>
      <c r="N14" s="272">
        <v>176.09899999999999</v>
      </c>
      <c r="O14" s="272">
        <v>185.19900000000001</v>
      </c>
      <c r="P14" s="272">
        <v>193.624</v>
      </c>
      <c r="Q14" s="272">
        <v>201.38200000000001</v>
      </c>
      <c r="R14" s="272">
        <v>211.25</v>
      </c>
      <c r="S14" s="272">
        <v>221.06700000000001</v>
      </c>
      <c r="T14" s="272">
        <v>231.65899999999999</v>
      </c>
      <c r="U14" s="272">
        <v>242.809</v>
      </c>
      <c r="V14" s="272">
        <v>254.43700000000001</v>
      </c>
      <c r="W14" s="273">
        <v>266.46499999999997</v>
      </c>
      <c r="X14" s="6"/>
      <c r="AA14" s="105"/>
    </row>
    <row r="15" spans="1:33" x14ac:dyDescent="0.25">
      <c r="A15" s="89" t="s">
        <v>21</v>
      </c>
      <c r="B15" s="269">
        <v>43.338000000000001</v>
      </c>
      <c r="C15" s="270">
        <v>76.429000000000002</v>
      </c>
      <c r="D15" s="270">
        <v>78.012</v>
      </c>
      <c r="E15" s="270">
        <v>82.350999999999999</v>
      </c>
      <c r="F15" s="270">
        <v>87.314999999999998</v>
      </c>
      <c r="G15" s="270">
        <v>92.072999999999993</v>
      </c>
      <c r="H15" s="270">
        <v>96.923000000000002</v>
      </c>
      <c r="I15" s="270">
        <v>104.494</v>
      </c>
      <c r="J15" s="270">
        <v>110.911</v>
      </c>
      <c r="K15" s="270">
        <v>118.146</v>
      </c>
      <c r="L15" s="270">
        <v>133.75800000000001</v>
      </c>
      <c r="M15" s="271">
        <v>140.6</v>
      </c>
      <c r="N15" s="272">
        <v>157.83600000000001</v>
      </c>
      <c r="O15" s="272">
        <v>168.56</v>
      </c>
      <c r="P15" s="272">
        <v>176.51</v>
      </c>
      <c r="Q15" s="272">
        <v>184.239</v>
      </c>
      <c r="R15" s="272">
        <v>194.84399999999999</v>
      </c>
      <c r="S15" s="272">
        <v>204.16800000000001</v>
      </c>
      <c r="T15" s="272">
        <v>215.65</v>
      </c>
      <c r="U15" s="272">
        <v>226.554</v>
      </c>
      <c r="V15" s="272">
        <v>238.08799999999999</v>
      </c>
      <c r="W15" s="273">
        <v>250.232</v>
      </c>
      <c r="X15" s="6"/>
      <c r="AA15" s="105"/>
    </row>
    <row r="16" spans="1:33" x14ac:dyDescent="0.25">
      <c r="A16" s="88" t="s">
        <v>22</v>
      </c>
      <c r="B16" s="269">
        <v>94.5</v>
      </c>
      <c r="C16" s="270">
        <v>147.34200000000001</v>
      </c>
      <c r="D16" s="270">
        <v>148.73400000000001</v>
      </c>
      <c r="E16" s="270">
        <v>152.54900000000001</v>
      </c>
      <c r="F16" s="270">
        <v>156.75299999999999</v>
      </c>
      <c r="G16" s="270">
        <v>161.953</v>
      </c>
      <c r="H16" s="270">
        <v>163.38</v>
      </c>
      <c r="I16" s="270">
        <v>167.58600000000001</v>
      </c>
      <c r="J16" s="270">
        <v>174.125</v>
      </c>
      <c r="K16" s="270">
        <v>196.44800000000001</v>
      </c>
      <c r="L16" s="270">
        <v>181.12700000000001</v>
      </c>
      <c r="M16" s="271">
        <v>191.27</v>
      </c>
      <c r="N16" s="272">
        <v>209.346</v>
      </c>
      <c r="O16" s="272">
        <v>216.30699999999999</v>
      </c>
      <c r="P16" s="272">
        <v>225.22300000000001</v>
      </c>
      <c r="Q16" s="272">
        <v>237.577</v>
      </c>
      <c r="R16" s="272">
        <v>252.99</v>
      </c>
      <c r="S16" s="272">
        <v>268.32900000000001</v>
      </c>
      <c r="T16" s="272">
        <v>284.36399999999998</v>
      </c>
      <c r="U16" s="272">
        <v>300.61200000000002</v>
      </c>
      <c r="V16" s="272">
        <v>318.06700000000001</v>
      </c>
      <c r="W16" s="273">
        <v>337.37099999999998</v>
      </c>
      <c r="X16" s="6"/>
      <c r="AA16" s="105"/>
    </row>
    <row r="17" spans="1:27" x14ac:dyDescent="0.25">
      <c r="A17" s="88" t="s">
        <v>33</v>
      </c>
      <c r="B17" s="269">
        <v>36.465000000000003</v>
      </c>
      <c r="C17" s="270">
        <v>78.075999999999993</v>
      </c>
      <c r="D17" s="270">
        <v>80.965000000000003</v>
      </c>
      <c r="E17" s="270">
        <v>84.724000000000004</v>
      </c>
      <c r="F17" s="270">
        <v>89.649000000000001</v>
      </c>
      <c r="G17" s="270">
        <v>93.822999999999993</v>
      </c>
      <c r="H17" s="270">
        <v>99.364999999999995</v>
      </c>
      <c r="I17" s="270">
        <v>105.55200000000001</v>
      </c>
      <c r="J17" s="270">
        <v>112.41800000000001</v>
      </c>
      <c r="K17" s="270">
        <v>125.06100000000001</v>
      </c>
      <c r="L17" s="270">
        <v>125.405</v>
      </c>
      <c r="M17" s="271">
        <v>132.874</v>
      </c>
      <c r="N17" s="272">
        <v>145.226</v>
      </c>
      <c r="O17" s="272">
        <v>154.79</v>
      </c>
      <c r="P17" s="272">
        <v>164.423</v>
      </c>
      <c r="Q17" s="272">
        <v>177.49100000000001</v>
      </c>
      <c r="R17" s="272">
        <v>192.16499999999999</v>
      </c>
      <c r="S17" s="272">
        <v>207.57599999999999</v>
      </c>
      <c r="T17" s="272">
        <v>224.45</v>
      </c>
      <c r="U17" s="272">
        <v>242.06700000000001</v>
      </c>
      <c r="V17" s="272">
        <v>261.34199999999998</v>
      </c>
      <c r="W17" s="273">
        <v>282.74599999999998</v>
      </c>
      <c r="X17" s="6"/>
      <c r="AA17" s="105"/>
    </row>
    <row r="18" spans="1:27" x14ac:dyDescent="0.25">
      <c r="A18" s="88" t="s">
        <v>23</v>
      </c>
      <c r="B18" s="269">
        <v>76.010000000000005</v>
      </c>
      <c r="C18" s="270">
        <v>138.09800000000001</v>
      </c>
      <c r="D18" s="270">
        <v>143.57</v>
      </c>
      <c r="E18" s="270">
        <v>151.31700000000001</v>
      </c>
      <c r="F18" s="270">
        <v>164.149</v>
      </c>
      <c r="G18" s="270">
        <v>174.23500000000001</v>
      </c>
      <c r="H18" s="270">
        <v>183.989</v>
      </c>
      <c r="I18" s="270">
        <v>189.934</v>
      </c>
      <c r="J18" s="270">
        <v>194.803</v>
      </c>
      <c r="K18" s="270">
        <v>210.56299999999999</v>
      </c>
      <c r="L18" s="270">
        <v>224.726</v>
      </c>
      <c r="M18" s="271">
        <v>246.50399999999999</v>
      </c>
      <c r="N18" s="272">
        <v>266.62200000000001</v>
      </c>
      <c r="O18" s="272">
        <v>284.05200000000002</v>
      </c>
      <c r="P18" s="272">
        <v>302.80599999999998</v>
      </c>
      <c r="Q18" s="272">
        <v>322.36700000000002</v>
      </c>
      <c r="R18" s="272">
        <v>343.767</v>
      </c>
      <c r="S18" s="272">
        <v>365.12</v>
      </c>
      <c r="T18" s="272">
        <v>388.76100000000002</v>
      </c>
      <c r="U18" s="272">
        <v>413.733</v>
      </c>
      <c r="V18" s="272">
        <v>440.31900000000002</v>
      </c>
      <c r="W18" s="273">
        <v>469.048</v>
      </c>
      <c r="X18" s="6"/>
      <c r="AA18" s="105"/>
    </row>
    <row r="19" spans="1:27" x14ac:dyDescent="0.25">
      <c r="A19" s="88" t="s">
        <v>24</v>
      </c>
      <c r="B19" s="269">
        <v>217.358</v>
      </c>
      <c r="C19" s="270">
        <v>361.46800000000002</v>
      </c>
      <c r="D19" s="270">
        <v>367.05099999999999</v>
      </c>
      <c r="E19" s="270">
        <v>401.83800000000002</v>
      </c>
      <c r="F19" s="270">
        <v>428.762</v>
      </c>
      <c r="G19" s="270">
        <v>433.33100000000002</v>
      </c>
      <c r="H19" s="270">
        <v>439.50299999999999</v>
      </c>
      <c r="I19" s="270">
        <v>453.34699999999998</v>
      </c>
      <c r="J19" s="270">
        <v>473.95800000000003</v>
      </c>
      <c r="K19" s="270">
        <v>499.11200000000002</v>
      </c>
      <c r="L19" s="270">
        <v>544.60599999999999</v>
      </c>
      <c r="M19" s="271">
        <v>588.36500000000001</v>
      </c>
      <c r="N19" s="272">
        <v>632.28399999999999</v>
      </c>
      <c r="O19" s="272">
        <v>676.13300000000004</v>
      </c>
      <c r="P19" s="272">
        <v>708.202</v>
      </c>
      <c r="Q19" s="272">
        <v>749.90200000000004</v>
      </c>
      <c r="R19" s="272">
        <v>796.72400000000005</v>
      </c>
      <c r="S19" s="272">
        <v>843.45799999999997</v>
      </c>
      <c r="T19" s="272">
        <v>892.52200000000005</v>
      </c>
      <c r="U19" s="272">
        <v>939.01</v>
      </c>
      <c r="V19" s="272">
        <v>987.68700000000001</v>
      </c>
      <c r="W19" s="273">
        <v>1037.9829999999999</v>
      </c>
      <c r="X19" s="6"/>
      <c r="AA19" s="105"/>
    </row>
    <row r="20" spans="1:27" x14ac:dyDescent="0.25">
      <c r="A20" s="89" t="s">
        <v>25</v>
      </c>
      <c r="B20" s="269">
        <v>159.81200000000001</v>
      </c>
      <c r="C20" s="270">
        <v>256.99599999999998</v>
      </c>
      <c r="D20" s="270">
        <v>259.37599999999998</v>
      </c>
      <c r="E20" s="270">
        <v>290.65199999999999</v>
      </c>
      <c r="F20" s="270">
        <v>312.22500000000002</v>
      </c>
      <c r="G20" s="270">
        <v>313.33199999999999</v>
      </c>
      <c r="H20" s="270">
        <v>315.68099999999998</v>
      </c>
      <c r="I20" s="270">
        <v>322.74099999999999</v>
      </c>
      <c r="J20" s="270">
        <v>335.72</v>
      </c>
      <c r="K20" s="270">
        <v>350.62900000000002</v>
      </c>
      <c r="L20" s="270">
        <v>374.45499999999998</v>
      </c>
      <c r="M20" s="271">
        <v>405.89400000000001</v>
      </c>
      <c r="N20" s="272">
        <v>434.14299999999997</v>
      </c>
      <c r="O20" s="272">
        <v>463.59800000000001</v>
      </c>
      <c r="P20" s="272">
        <v>484.73099999999999</v>
      </c>
      <c r="Q20" s="272">
        <v>516.48099999999999</v>
      </c>
      <c r="R20" s="272">
        <v>551.01400000000001</v>
      </c>
      <c r="S20" s="272">
        <v>585.75400000000002</v>
      </c>
      <c r="T20" s="272">
        <v>622.577</v>
      </c>
      <c r="U20" s="272">
        <v>656.38099999999997</v>
      </c>
      <c r="V20" s="272">
        <v>691.95500000000004</v>
      </c>
      <c r="W20" s="273">
        <v>728.46</v>
      </c>
      <c r="X20" s="6"/>
      <c r="AA20" s="105"/>
    </row>
    <row r="21" spans="1:27" x14ac:dyDescent="0.25">
      <c r="A21" s="89" t="s">
        <v>26</v>
      </c>
      <c r="B21" s="269">
        <v>29.640999999999998</v>
      </c>
      <c r="C21" s="270">
        <v>43.259</v>
      </c>
      <c r="D21" s="270">
        <v>44.183999999999997</v>
      </c>
      <c r="E21" s="270">
        <v>45.029000000000003</v>
      </c>
      <c r="F21" s="270">
        <v>46.262</v>
      </c>
      <c r="G21" s="270">
        <v>46.747999999999998</v>
      </c>
      <c r="H21" s="270">
        <v>47.473999999999997</v>
      </c>
      <c r="I21" s="270">
        <v>49.923999999999999</v>
      </c>
      <c r="J21" s="270">
        <v>53.445</v>
      </c>
      <c r="K21" s="270">
        <v>53.777999999999999</v>
      </c>
      <c r="L21" s="270">
        <v>63.792999999999999</v>
      </c>
      <c r="M21" s="271">
        <v>67.069999999999993</v>
      </c>
      <c r="N21" s="272">
        <v>70.915999999999997</v>
      </c>
      <c r="O21" s="272">
        <v>75.301000000000002</v>
      </c>
      <c r="P21" s="272">
        <v>79.608000000000004</v>
      </c>
      <c r="Q21" s="272">
        <v>84.119</v>
      </c>
      <c r="R21" s="272">
        <v>88.75</v>
      </c>
      <c r="S21" s="272">
        <v>93.518000000000001</v>
      </c>
      <c r="T21" s="272">
        <v>98.468999999999994</v>
      </c>
      <c r="U21" s="272">
        <v>103.669</v>
      </c>
      <c r="V21" s="272">
        <v>109.099</v>
      </c>
      <c r="W21" s="273">
        <v>114.72799999999999</v>
      </c>
      <c r="X21" s="6"/>
      <c r="AA21" s="105"/>
    </row>
    <row r="22" spans="1:27" x14ac:dyDescent="0.25">
      <c r="A22" s="89" t="s">
        <v>34</v>
      </c>
      <c r="B22" s="269">
        <v>27.905000000000001</v>
      </c>
      <c r="C22" s="270">
        <v>61.213000000000001</v>
      </c>
      <c r="D22" s="270">
        <v>63.491</v>
      </c>
      <c r="E22" s="270">
        <v>66.156999999999996</v>
      </c>
      <c r="F22" s="270">
        <v>70.275000000000006</v>
      </c>
      <c r="G22" s="270">
        <v>73.251000000000005</v>
      </c>
      <c r="H22" s="270">
        <v>76.347999999999999</v>
      </c>
      <c r="I22" s="270">
        <v>80.682000000000002</v>
      </c>
      <c r="J22" s="270">
        <v>84.793000000000006</v>
      </c>
      <c r="K22" s="270">
        <v>94.704999999999998</v>
      </c>
      <c r="L22" s="270">
        <v>106.358</v>
      </c>
      <c r="M22" s="271">
        <v>115.401</v>
      </c>
      <c r="N22" s="272">
        <v>127.22499999999999</v>
      </c>
      <c r="O22" s="272">
        <v>137.23400000000001</v>
      </c>
      <c r="P22" s="272">
        <v>143.863</v>
      </c>
      <c r="Q22" s="272">
        <v>149.30199999999999</v>
      </c>
      <c r="R22" s="272">
        <v>156.96</v>
      </c>
      <c r="S22" s="272">
        <v>164.18600000000001</v>
      </c>
      <c r="T22" s="272">
        <v>171.476</v>
      </c>
      <c r="U22" s="272">
        <v>178.96</v>
      </c>
      <c r="V22" s="272">
        <v>186.63300000000001</v>
      </c>
      <c r="W22" s="273">
        <v>194.79499999999999</v>
      </c>
      <c r="X22" s="6"/>
      <c r="AA22" s="105"/>
    </row>
    <row r="23" spans="1:27" x14ac:dyDescent="0.25">
      <c r="A23" s="91" t="s">
        <v>27</v>
      </c>
      <c r="B23" s="269">
        <v>89.149000000000001</v>
      </c>
      <c r="C23" s="270">
        <v>162.40799999999999</v>
      </c>
      <c r="D23" s="270">
        <v>169.047</v>
      </c>
      <c r="E23" s="270">
        <v>189.71199999999999</v>
      </c>
      <c r="F23" s="270">
        <v>200.4</v>
      </c>
      <c r="G23" s="270">
        <v>211.33099999999999</v>
      </c>
      <c r="H23" s="270">
        <v>222.255</v>
      </c>
      <c r="I23" s="270">
        <v>248.59</v>
      </c>
      <c r="J23" s="270">
        <v>235.19399999999999</v>
      </c>
      <c r="K23" s="270">
        <v>296.85700000000003</v>
      </c>
      <c r="L23" s="270">
        <v>257.49700000000001</v>
      </c>
      <c r="M23" s="271">
        <v>279.43299999999999</v>
      </c>
      <c r="N23" s="272">
        <v>305.99599999999998</v>
      </c>
      <c r="O23" s="272">
        <v>328.22399999999999</v>
      </c>
      <c r="P23" s="272">
        <v>349.94799999999998</v>
      </c>
      <c r="Q23" s="272">
        <v>369.517</v>
      </c>
      <c r="R23" s="272">
        <v>395.26</v>
      </c>
      <c r="S23" s="272">
        <v>419.00700000000001</v>
      </c>
      <c r="T23" s="272">
        <v>446.315</v>
      </c>
      <c r="U23" s="272">
        <v>474.31299999999999</v>
      </c>
      <c r="V23" s="272">
        <v>503.65600000000001</v>
      </c>
      <c r="W23" s="273">
        <v>534.66099999999994</v>
      </c>
      <c r="X23" s="6"/>
      <c r="AA23" s="105"/>
    </row>
    <row r="24" spans="1:27" x14ac:dyDescent="0.25">
      <c r="A24" s="91" t="s">
        <v>28</v>
      </c>
      <c r="B24" s="269">
        <v>22.736999999999998</v>
      </c>
      <c r="C24" s="270">
        <v>34.302</v>
      </c>
      <c r="D24" s="270">
        <v>37.506999999999998</v>
      </c>
      <c r="E24" s="270">
        <v>41.817</v>
      </c>
      <c r="F24" s="270">
        <v>41.79</v>
      </c>
      <c r="G24" s="270">
        <v>44.122</v>
      </c>
      <c r="H24" s="270">
        <v>44.05</v>
      </c>
      <c r="I24" s="270">
        <v>46.523000000000003</v>
      </c>
      <c r="J24" s="270">
        <v>47.606999999999999</v>
      </c>
      <c r="K24" s="270">
        <v>48.197000000000003</v>
      </c>
      <c r="L24" s="270">
        <v>52.002000000000002</v>
      </c>
      <c r="M24" s="271">
        <v>54.194000000000003</v>
      </c>
      <c r="N24" s="272">
        <v>56.707000000000001</v>
      </c>
      <c r="O24" s="272">
        <v>58.073</v>
      </c>
      <c r="P24" s="272">
        <v>61.344000000000001</v>
      </c>
      <c r="Q24" s="272">
        <v>64.286000000000001</v>
      </c>
      <c r="R24" s="272">
        <v>67.718999999999994</v>
      </c>
      <c r="S24" s="272">
        <v>71.98</v>
      </c>
      <c r="T24" s="272">
        <v>74.887</v>
      </c>
      <c r="U24" s="272">
        <v>77.712000000000003</v>
      </c>
      <c r="V24" s="272">
        <v>80.055000000000007</v>
      </c>
      <c r="W24" s="273">
        <v>82.578000000000003</v>
      </c>
      <c r="X24" s="6"/>
      <c r="AA24" s="105"/>
    </row>
    <row r="25" spans="1:27" x14ac:dyDescent="0.25">
      <c r="A25" s="91" t="s">
        <v>54</v>
      </c>
      <c r="B25" s="269">
        <v>52.201000000000001</v>
      </c>
      <c r="C25" s="270">
        <v>77.188000000000002</v>
      </c>
      <c r="D25" s="270">
        <v>81.475999999999999</v>
      </c>
      <c r="E25" s="270">
        <v>84.412999999999997</v>
      </c>
      <c r="F25" s="270">
        <v>85.546000000000006</v>
      </c>
      <c r="G25" s="270">
        <v>89.950999999999993</v>
      </c>
      <c r="H25" s="270">
        <v>95.454999999999998</v>
      </c>
      <c r="I25" s="270">
        <v>99.388000000000005</v>
      </c>
      <c r="J25" s="270">
        <v>108.355</v>
      </c>
      <c r="K25" s="270">
        <v>241.85499999999999</v>
      </c>
      <c r="L25" s="270">
        <v>210.61</v>
      </c>
      <c r="M25" s="271">
        <v>208.405</v>
      </c>
      <c r="N25" s="272">
        <v>164.29400000000001</v>
      </c>
      <c r="O25" s="272">
        <v>165.184</v>
      </c>
      <c r="P25" s="272">
        <v>164.88200000000001</v>
      </c>
      <c r="Q25" s="272">
        <v>167.13499999999999</v>
      </c>
      <c r="R25" s="272">
        <v>169.816</v>
      </c>
      <c r="S25" s="272">
        <v>173.46600000000001</v>
      </c>
      <c r="T25" s="272">
        <v>178.32900000000001</v>
      </c>
      <c r="U25" s="272">
        <v>184.381</v>
      </c>
      <c r="V25" s="272">
        <v>191.21299999999999</v>
      </c>
      <c r="W25" s="273">
        <v>198.10499999999999</v>
      </c>
      <c r="X25" s="6"/>
      <c r="AA25" s="105"/>
    </row>
    <row r="26" spans="1:27" x14ac:dyDescent="0.25">
      <c r="A26" s="5" t="s">
        <v>13</v>
      </c>
      <c r="B26" s="264">
        <v>101.453</v>
      </c>
      <c r="C26" s="265">
        <v>163.161</v>
      </c>
      <c r="D26" s="265">
        <v>163.11199999999999</v>
      </c>
      <c r="E26" s="265">
        <v>159.554</v>
      </c>
      <c r="F26" s="265">
        <v>163.11799999999999</v>
      </c>
      <c r="G26" s="265">
        <v>166.22200000000001</v>
      </c>
      <c r="H26" s="265">
        <v>180.613</v>
      </c>
      <c r="I26" s="265">
        <v>189.583</v>
      </c>
      <c r="J26" s="265">
        <v>194.029</v>
      </c>
      <c r="K26" s="265">
        <v>194.155</v>
      </c>
      <c r="L26" s="265">
        <v>207.494</v>
      </c>
      <c r="M26" s="266">
        <v>217.791</v>
      </c>
      <c r="N26" s="267">
        <v>234.09299999999999</v>
      </c>
      <c r="O26" s="267">
        <v>246.13</v>
      </c>
      <c r="P26" s="267">
        <v>258.70400000000001</v>
      </c>
      <c r="Q26" s="267">
        <v>271.91300000000001</v>
      </c>
      <c r="R26" s="267">
        <v>284.73</v>
      </c>
      <c r="S26" s="267">
        <v>298.04399999999998</v>
      </c>
      <c r="T26" s="267">
        <v>311.916</v>
      </c>
      <c r="U26" s="267">
        <v>326.60500000000002</v>
      </c>
      <c r="V26" s="267">
        <v>341.666</v>
      </c>
      <c r="W26" s="268">
        <v>357.38299999999998</v>
      </c>
      <c r="X26" s="6"/>
      <c r="AA26" s="105"/>
    </row>
    <row r="27" spans="1:27" x14ac:dyDescent="0.25">
      <c r="A27" s="91" t="s">
        <v>70</v>
      </c>
      <c r="B27" s="269">
        <v>32.015999999999998</v>
      </c>
      <c r="C27" s="270">
        <v>48.38</v>
      </c>
      <c r="D27" s="270">
        <v>46.69</v>
      </c>
      <c r="E27" s="270">
        <v>46.033000000000001</v>
      </c>
      <c r="F27" s="270">
        <v>46.387999999999998</v>
      </c>
      <c r="G27" s="270">
        <v>47.616</v>
      </c>
      <c r="H27" s="270">
        <v>50.902000000000001</v>
      </c>
      <c r="I27" s="270">
        <v>53.73</v>
      </c>
      <c r="J27" s="270">
        <v>56.555</v>
      </c>
      <c r="K27" s="270">
        <v>60.097999999999999</v>
      </c>
      <c r="L27" s="270">
        <v>61.945</v>
      </c>
      <c r="M27" s="271">
        <v>64.837999999999994</v>
      </c>
      <c r="N27" s="272">
        <v>68.02</v>
      </c>
      <c r="O27" s="272">
        <v>71.316999999999993</v>
      </c>
      <c r="P27" s="272">
        <v>74.710999999999999</v>
      </c>
      <c r="Q27" s="272">
        <v>78.302000000000007</v>
      </c>
      <c r="R27" s="272">
        <v>82.022000000000006</v>
      </c>
      <c r="S27" s="272">
        <v>85.875</v>
      </c>
      <c r="T27" s="272">
        <v>89.876000000000005</v>
      </c>
      <c r="U27" s="272">
        <v>94.05</v>
      </c>
      <c r="V27" s="272">
        <v>98.421000000000006</v>
      </c>
      <c r="W27" s="273">
        <v>102.982</v>
      </c>
      <c r="X27" s="6"/>
      <c r="AA27" s="105"/>
    </row>
    <row r="28" spans="1:27" x14ac:dyDescent="0.25">
      <c r="A28" s="274" t="s">
        <v>71</v>
      </c>
      <c r="B28" s="275">
        <v>69.436999999999998</v>
      </c>
      <c r="C28" s="276">
        <v>114.78100000000001</v>
      </c>
      <c r="D28" s="276">
        <v>116.422</v>
      </c>
      <c r="E28" s="276">
        <v>113.521</v>
      </c>
      <c r="F28" s="276">
        <v>116.73</v>
      </c>
      <c r="G28" s="276">
        <v>118.607</v>
      </c>
      <c r="H28" s="276">
        <v>129.71100000000001</v>
      </c>
      <c r="I28" s="276">
        <v>135.85300000000001</v>
      </c>
      <c r="J28" s="276">
        <v>137.47399999999999</v>
      </c>
      <c r="K28" s="276">
        <v>134.05699999999999</v>
      </c>
      <c r="L28" s="276">
        <v>145.54900000000001</v>
      </c>
      <c r="M28" s="277">
        <v>152.953</v>
      </c>
      <c r="N28" s="278">
        <v>166.07300000000001</v>
      </c>
      <c r="O28" s="278">
        <v>174.81299999999999</v>
      </c>
      <c r="P28" s="278">
        <v>183.99299999999999</v>
      </c>
      <c r="Q28" s="278">
        <v>193.61099999999999</v>
      </c>
      <c r="R28" s="278">
        <v>202.708</v>
      </c>
      <c r="S28" s="278">
        <v>212.16900000000001</v>
      </c>
      <c r="T28" s="278">
        <v>222.04</v>
      </c>
      <c r="U28" s="278">
        <v>232.55500000000001</v>
      </c>
      <c r="V28" s="278">
        <v>243.245</v>
      </c>
      <c r="W28" s="279">
        <v>254.40100000000001</v>
      </c>
      <c r="X28" s="6"/>
      <c r="AA28" s="105"/>
    </row>
    <row r="29" spans="1:27" x14ac:dyDescent="0.25">
      <c r="B29" s="280"/>
      <c r="C29" s="280"/>
      <c r="D29" s="280"/>
      <c r="E29" s="280"/>
      <c r="F29" s="280"/>
      <c r="G29" s="280"/>
      <c r="H29" s="280"/>
      <c r="I29" s="280"/>
      <c r="J29" s="280"/>
      <c r="K29" s="280"/>
      <c r="L29" s="280"/>
      <c r="M29" s="280"/>
      <c r="N29" s="280"/>
      <c r="O29" s="280"/>
      <c r="P29" s="280"/>
      <c r="Q29" s="280"/>
      <c r="R29" s="280"/>
      <c r="S29" s="280"/>
      <c r="T29" s="280"/>
      <c r="U29" s="280"/>
      <c r="V29" s="280"/>
      <c r="W29" s="280"/>
      <c r="X29" s="6"/>
    </row>
    <row r="30" spans="1:27" x14ac:dyDescent="0.25">
      <c r="B30" s="280"/>
      <c r="C30" s="280"/>
      <c r="D30" s="280"/>
      <c r="E30" s="280"/>
      <c r="F30" s="280"/>
      <c r="G30" s="280"/>
      <c r="H30" s="280"/>
      <c r="I30" s="280"/>
      <c r="J30" s="280"/>
      <c r="K30" s="280"/>
      <c r="L30" s="280"/>
      <c r="M30" s="280"/>
      <c r="N30" s="280"/>
      <c r="O30" s="280"/>
      <c r="P30" s="280"/>
      <c r="Q30" s="280"/>
      <c r="R30" s="280"/>
      <c r="S30" s="280"/>
      <c r="T30" s="280"/>
      <c r="U30" s="280"/>
      <c r="V30" s="280"/>
      <c r="W30" s="280"/>
      <c r="X30" s="6"/>
    </row>
    <row r="31" spans="1:27" ht="28.9" customHeight="1" x14ac:dyDescent="0.25">
      <c r="A31" s="249"/>
      <c r="B31" s="250" t="s">
        <v>0</v>
      </c>
      <c r="C31" s="251"/>
      <c r="D31" s="251"/>
      <c r="E31" s="251"/>
      <c r="F31" s="251"/>
      <c r="G31" s="251"/>
      <c r="H31" s="251"/>
      <c r="I31" s="251"/>
      <c r="J31" s="251"/>
      <c r="K31" s="251"/>
      <c r="L31" s="251"/>
      <c r="M31" s="251"/>
      <c r="N31" s="251"/>
      <c r="O31" s="251"/>
      <c r="P31" s="251"/>
      <c r="Q31" s="251"/>
      <c r="R31" s="251"/>
      <c r="S31" s="251"/>
      <c r="T31" s="251"/>
      <c r="U31" s="251"/>
      <c r="V31" s="251"/>
      <c r="W31" s="252"/>
      <c r="X31" s="6"/>
    </row>
    <row r="32" spans="1:27" ht="28.9" customHeight="1" x14ac:dyDescent="0.25">
      <c r="A32" s="253"/>
      <c r="B32" s="254" t="s">
        <v>32</v>
      </c>
      <c r="C32" s="255"/>
      <c r="D32" s="255"/>
      <c r="E32" s="255"/>
      <c r="F32" s="255"/>
      <c r="G32" s="255"/>
      <c r="H32" s="255"/>
      <c r="I32" s="255"/>
      <c r="J32" s="255"/>
      <c r="K32" s="255"/>
      <c r="L32" s="255"/>
      <c r="M32" s="255"/>
      <c r="N32" s="250" t="s">
        <v>69</v>
      </c>
      <c r="O32" s="251"/>
      <c r="P32" s="251"/>
      <c r="Q32" s="251"/>
      <c r="R32" s="251"/>
      <c r="S32" s="251"/>
      <c r="T32" s="251"/>
      <c r="U32" s="251"/>
      <c r="V32" s="251"/>
      <c r="W32" s="252"/>
      <c r="X32" s="6"/>
    </row>
    <row r="33" spans="1:24" x14ac:dyDescent="0.25">
      <c r="A33" s="256"/>
      <c r="B33" s="257">
        <v>2002</v>
      </c>
      <c r="C33" s="258">
        <v>2012</v>
      </c>
      <c r="D33" s="258">
        <v>2013</v>
      </c>
      <c r="E33" s="258">
        <v>2014</v>
      </c>
      <c r="F33" s="258">
        <v>2015</v>
      </c>
      <c r="G33" s="258">
        <v>2016</v>
      </c>
      <c r="H33" s="258">
        <v>2017</v>
      </c>
      <c r="I33" s="258">
        <v>2018</v>
      </c>
      <c r="J33" s="258">
        <v>2019</v>
      </c>
      <c r="K33" s="258">
        <v>2020</v>
      </c>
      <c r="L33" s="258">
        <v>2021</v>
      </c>
      <c r="M33" s="259">
        <v>2022</v>
      </c>
      <c r="N33" s="260">
        <v>2023</v>
      </c>
      <c r="O33" s="260">
        <v>2024</v>
      </c>
      <c r="P33" s="260">
        <v>2025</v>
      </c>
      <c r="Q33" s="260">
        <v>2026</v>
      </c>
      <c r="R33" s="260">
        <v>2027</v>
      </c>
      <c r="S33" s="260">
        <v>2028</v>
      </c>
      <c r="T33" s="260">
        <v>2029</v>
      </c>
      <c r="U33" s="260">
        <v>2030</v>
      </c>
      <c r="V33" s="260">
        <v>2031</v>
      </c>
      <c r="W33" s="259">
        <v>2032</v>
      </c>
      <c r="X33" s="6"/>
    </row>
    <row r="34" spans="1:24" x14ac:dyDescent="0.25">
      <c r="A34" s="261" t="s">
        <v>5</v>
      </c>
      <c r="B34" s="281">
        <f>B8/B$8</f>
        <v>1</v>
      </c>
      <c r="C34" s="282">
        <f>C8/C$8</f>
        <v>1</v>
      </c>
      <c r="D34" s="282">
        <f>D8/D$8</f>
        <v>1</v>
      </c>
      <c r="E34" s="282">
        <f>E8/E$8</f>
        <v>1</v>
      </c>
      <c r="F34" s="282">
        <f>F8/F$8</f>
        <v>1</v>
      </c>
      <c r="G34" s="282">
        <f>G8/G$8</f>
        <v>1</v>
      </c>
      <c r="H34" s="282">
        <f>H8/H$8</f>
        <v>1</v>
      </c>
      <c r="I34" s="282">
        <f>I8/I$8</f>
        <v>1</v>
      </c>
      <c r="J34" s="282">
        <f>J8/J$8</f>
        <v>1</v>
      </c>
      <c r="K34" s="282">
        <f>K8/K$8</f>
        <v>1</v>
      </c>
      <c r="L34" s="282">
        <f>L8/L$8</f>
        <v>1</v>
      </c>
      <c r="M34" s="282">
        <f>M8/M$8</f>
        <v>1</v>
      </c>
      <c r="N34" s="281">
        <f>N8/N$8</f>
        <v>1</v>
      </c>
      <c r="O34" s="282">
        <f>O8/O$8</f>
        <v>1</v>
      </c>
      <c r="P34" s="282">
        <f>P8/P$8</f>
        <v>1</v>
      </c>
      <c r="Q34" s="282">
        <f>Q8/Q$8</f>
        <v>1</v>
      </c>
      <c r="R34" s="282">
        <f>R8/R$8</f>
        <v>1</v>
      </c>
      <c r="S34" s="282">
        <f>S8/S$8</f>
        <v>1</v>
      </c>
      <c r="T34" s="282">
        <f>T8/T$8</f>
        <v>1</v>
      </c>
      <c r="U34" s="282">
        <f>U8/U$8</f>
        <v>1</v>
      </c>
      <c r="V34" s="282">
        <f>V8/V$8</f>
        <v>1</v>
      </c>
      <c r="W34" s="283">
        <f>W8/W$8</f>
        <v>1</v>
      </c>
      <c r="X34" s="6"/>
    </row>
    <row r="35" spans="1:24" x14ac:dyDescent="0.25">
      <c r="A35" s="5" t="s">
        <v>15</v>
      </c>
      <c r="B35" s="94">
        <f>B9/B$8</f>
        <v>0.93779724479329207</v>
      </c>
      <c r="C35" s="95">
        <f>C9/C$8</f>
        <v>0.94137773689845716</v>
      </c>
      <c r="D35" s="95">
        <f>D9/D$8</f>
        <v>0.94288197538887997</v>
      </c>
      <c r="E35" s="95">
        <f>E9/E$8</f>
        <v>0.94684609172825318</v>
      </c>
      <c r="F35" s="95">
        <f>F9/F$8</f>
        <v>0.94844205994068442</v>
      </c>
      <c r="G35" s="95">
        <f>G9/G$8</f>
        <v>0.94971114966818904</v>
      </c>
      <c r="H35" s="95">
        <f>H9/H$8</f>
        <v>0.94755191652585213</v>
      </c>
      <c r="I35" s="95">
        <f>I9/I$8</f>
        <v>0.94735580834685185</v>
      </c>
      <c r="J35" s="95">
        <f>J9/J$8</f>
        <v>0.94834664761280041</v>
      </c>
      <c r="K35" s="95">
        <f>K9/K$8</f>
        <v>0.95328674559074567</v>
      </c>
      <c r="L35" s="95">
        <f>L9/L$8</f>
        <v>0.95162319934009798</v>
      </c>
      <c r="M35" s="95">
        <f>M9/M$8</f>
        <v>0.95121817920773166</v>
      </c>
      <c r="N35" s="94">
        <f>N9/N$8</f>
        <v>0.95122341012941503</v>
      </c>
      <c r="O35" s="95">
        <f>O9/O$8</f>
        <v>0.95124977767073393</v>
      </c>
      <c r="P35" s="95">
        <f>P9/P$8</f>
        <v>0.95114336358860141</v>
      </c>
      <c r="Q35" s="95">
        <f>Q9/Q$8</f>
        <v>0.95109706220519574</v>
      </c>
      <c r="R35" s="95">
        <f>R9/R$8</f>
        <v>0.95165874620820545</v>
      </c>
      <c r="S35" s="95">
        <f>S9/S$8</f>
        <v>0.95204856618547329</v>
      </c>
      <c r="T35" s="95">
        <f>T9/T$8</f>
        <v>0.95255992841943427</v>
      </c>
      <c r="U35" s="95">
        <f>U9/U$8</f>
        <v>0.95288382361681656</v>
      </c>
      <c r="V35" s="95">
        <f>V9/V$8</f>
        <v>0.95324411654745489</v>
      </c>
      <c r="W35" s="96">
        <f>W9/W$8</f>
        <v>0.95361682063352782</v>
      </c>
      <c r="X35" s="6"/>
    </row>
    <row r="36" spans="1:24" x14ac:dyDescent="0.25">
      <c r="A36" s="91" t="s">
        <v>16</v>
      </c>
      <c r="B36" s="92">
        <f>B10/B$8</f>
        <v>0.83719400302019409</v>
      </c>
      <c r="C36" s="81">
        <f>C10/C$8</f>
        <v>0.84296903630993869</v>
      </c>
      <c r="D36" s="81">
        <f>D10/D$8</f>
        <v>0.84202057568351873</v>
      </c>
      <c r="E36" s="81">
        <f>E10/E$8</f>
        <v>0.84159299818505018</v>
      </c>
      <c r="F36" s="81">
        <f>F10/F$8</f>
        <v>0.84485142841067951</v>
      </c>
      <c r="G36" s="81">
        <f>G10/G$8</f>
        <v>0.84521222444253175</v>
      </c>
      <c r="H36" s="81">
        <f>H10/H$8</f>
        <v>0.84250068168889269</v>
      </c>
      <c r="I36" s="81">
        <f>I10/I$8</f>
        <v>0.8378088611229435</v>
      </c>
      <c r="J36" s="81">
        <f>J10/J$8</f>
        <v>0.84421521001137267</v>
      </c>
      <c r="K36" s="81">
        <f>K10/K$8</f>
        <v>0.81207752540411404</v>
      </c>
      <c r="L36" s="81">
        <f>L10/L$8</f>
        <v>0.83036085240755553</v>
      </c>
      <c r="M36" s="81">
        <f>M10/M$8</f>
        <v>0.8298106000282669</v>
      </c>
      <c r="N36" s="92">
        <f>N10/N$8</f>
        <v>0.84141612613532413</v>
      </c>
      <c r="O36" s="81">
        <f>O10/O$8</f>
        <v>0.84202005301042737</v>
      </c>
      <c r="P36" s="81">
        <f>P10/P$8</f>
        <v>0.84233223283273828</v>
      </c>
      <c r="Q36" s="81">
        <f>Q10/Q$8</f>
        <v>0.84301972264241654</v>
      </c>
      <c r="R36" s="81">
        <f>R10/R$8</f>
        <v>0.84422364538258865</v>
      </c>
      <c r="S36" s="81">
        <f>S10/S$8</f>
        <v>0.84514613263126259</v>
      </c>
      <c r="T36" s="81">
        <f>T10/T$8</f>
        <v>0.84616687926589462</v>
      </c>
      <c r="U36" s="81">
        <f>U10/U$8</f>
        <v>0.84664958046182948</v>
      </c>
      <c r="V36" s="81">
        <f>V10/V$8</f>
        <v>0.84719828164266464</v>
      </c>
      <c r="W36" s="93">
        <f>W10/W$8</f>
        <v>0.84779701215299708</v>
      </c>
      <c r="X36" s="6"/>
    </row>
    <row r="37" spans="1:24" x14ac:dyDescent="0.25">
      <c r="A37" s="88" t="s">
        <v>17</v>
      </c>
      <c r="B37" s="92">
        <f>B11/B$8</f>
        <v>0.29826838526297333</v>
      </c>
      <c r="C37" s="81">
        <f>C11/C$8</f>
        <v>0.31544591594030019</v>
      </c>
      <c r="D37" s="81">
        <f>D11/D$8</f>
        <v>0.31754164739235652</v>
      </c>
      <c r="E37" s="81">
        <f>E11/E$8</f>
        <v>0.31332735457082167</v>
      </c>
      <c r="F37" s="81">
        <f>F11/F$8</f>
        <v>0.31259346075762362</v>
      </c>
      <c r="G37" s="81">
        <f>G11/G$8</f>
        <v>0.31324960026865578</v>
      </c>
      <c r="H37" s="81">
        <f>H11/H$8</f>
        <v>0.31291770686535492</v>
      </c>
      <c r="I37" s="81">
        <f>I11/I$8</f>
        <v>0.31174431733298824</v>
      </c>
      <c r="J37" s="81">
        <f>J11/J$8</f>
        <v>0.31774070059163534</v>
      </c>
      <c r="K37" s="81">
        <f>K11/K$8</f>
        <v>0.30506734932265722</v>
      </c>
      <c r="L37" s="81">
        <f>L11/L$8</f>
        <v>0.30897722191161731</v>
      </c>
      <c r="M37" s="81">
        <f>M11/M$8</f>
        <v>0.30350248500808474</v>
      </c>
      <c r="N37" s="92">
        <f>N11/N$8</f>
        <v>0.31080868211756324</v>
      </c>
      <c r="O37" s="81">
        <f>O11/O$8</f>
        <v>0.30890933283790384</v>
      </c>
      <c r="P37" s="81">
        <f>P11/P$8</f>
        <v>0.30861468743378395</v>
      </c>
      <c r="Q37" s="81">
        <f>Q11/Q$8</f>
        <v>0.30743136245991415</v>
      </c>
      <c r="R37" s="81">
        <f>R11/R$8</f>
        <v>0.30724780098407117</v>
      </c>
      <c r="S37" s="81">
        <f>S11/S$8</f>
        <v>0.30771852000106831</v>
      </c>
      <c r="T37" s="81">
        <f>T11/T$8</f>
        <v>0.30771582345103071</v>
      </c>
      <c r="U37" s="81">
        <f>U11/U$8</f>
        <v>0.30759510945615548</v>
      </c>
      <c r="V37" s="81">
        <f>V11/V$8</f>
        <v>0.30733249546626701</v>
      </c>
      <c r="W37" s="93">
        <f>W11/W$8</f>
        <v>0.30711551038265611</v>
      </c>
      <c r="X37" s="6"/>
    </row>
    <row r="38" spans="1:24" x14ac:dyDescent="0.25">
      <c r="A38" s="88" t="s">
        <v>18</v>
      </c>
      <c r="B38" s="92">
        <f>B12/B$8</f>
        <v>0.27876097242156911</v>
      </c>
      <c r="C38" s="81">
        <f>C12/C$8</f>
        <v>0.26704332329714076</v>
      </c>
      <c r="D38" s="81">
        <f>D12/D$8</f>
        <v>0.26523575122185411</v>
      </c>
      <c r="E38" s="81">
        <f>E12/E$8</f>
        <v>0.26494168707707805</v>
      </c>
      <c r="F38" s="81">
        <f>F12/F$8</f>
        <v>0.26696833294297517</v>
      </c>
      <c r="G38" s="81">
        <f>G12/G$8</f>
        <v>0.27076689422738021</v>
      </c>
      <c r="H38" s="81">
        <f>H12/H$8</f>
        <v>0.27222893828152839</v>
      </c>
      <c r="I38" s="81">
        <f>I12/I$8</f>
        <v>0.2715892474037922</v>
      </c>
      <c r="J38" s="81">
        <f>J12/J$8</f>
        <v>0.2721583721296742</v>
      </c>
      <c r="K38" s="81">
        <f>K12/K$8</f>
        <v>0.25890987569517715</v>
      </c>
      <c r="L38" s="81">
        <f>L12/L$8</f>
        <v>0.27054791167050041</v>
      </c>
      <c r="M38" s="81">
        <f>M12/M$8</f>
        <v>0.26670635691251993</v>
      </c>
      <c r="N38" s="92">
        <f>N12/N$8</f>
        <v>0.26942776952424213</v>
      </c>
      <c r="O38" s="81">
        <f>O12/O$8</f>
        <v>0.26942880492028032</v>
      </c>
      <c r="P38" s="81">
        <f>P12/P$8</f>
        <v>0.2692021364391598</v>
      </c>
      <c r="Q38" s="81">
        <f>Q12/Q$8</f>
        <v>0.26809416611708198</v>
      </c>
      <c r="R38" s="81">
        <f>R12/R$8</f>
        <v>0.26776712680650883</v>
      </c>
      <c r="S38" s="81">
        <f>S12/S$8</f>
        <v>0.26641528509771834</v>
      </c>
      <c r="T38" s="81">
        <f>T12/T$8</f>
        <v>0.26619182539111591</v>
      </c>
      <c r="U38" s="81">
        <f>U12/U$8</f>
        <v>0.26562008612924459</v>
      </c>
      <c r="V38" s="81">
        <f>V12/V$8</f>
        <v>0.26515742029634437</v>
      </c>
      <c r="W38" s="93">
        <f>W12/W$8</f>
        <v>0.26460837898651174</v>
      </c>
      <c r="X38" s="6"/>
    </row>
    <row r="39" spans="1:24" x14ac:dyDescent="0.25">
      <c r="A39" s="89" t="s">
        <v>19</v>
      </c>
      <c r="B39" s="92">
        <f>B13/B$8</f>
        <v>0.20704270515217155</v>
      </c>
      <c r="C39" s="81">
        <f>C13/C$8</f>
        <v>0.20016886672463224</v>
      </c>
      <c r="D39" s="81">
        <f>D13/D$8</f>
        <v>0.19891648320324853</v>
      </c>
      <c r="E39" s="81">
        <f>E13/E$8</f>
        <v>0.19929800622040048</v>
      </c>
      <c r="F39" s="81">
        <f>F13/F$8</f>
        <v>0.2014526381733639</v>
      </c>
      <c r="G39" s="81">
        <f>G13/G$8</f>
        <v>0.20473142743041953</v>
      </c>
      <c r="H39" s="81">
        <f>H13/H$8</f>
        <v>0.20600565736443249</v>
      </c>
      <c r="I39" s="81">
        <f>I13/I$8</f>
        <v>0.20442217541084756</v>
      </c>
      <c r="J39" s="81">
        <f>J13/J$8</f>
        <v>0.20438812171757398</v>
      </c>
      <c r="K39" s="81">
        <f>K13/K$8</f>
        <v>0.1969345441815647</v>
      </c>
      <c r="L39" s="81">
        <f>L13/L$8</f>
        <v>0.20093576261062285</v>
      </c>
      <c r="M39" s="81">
        <f>M13/M$8</f>
        <v>0.19819454178484705</v>
      </c>
      <c r="N39" s="92">
        <f>N13/N$8</f>
        <v>0.1998476858035251</v>
      </c>
      <c r="O39" s="81">
        <f>O13/O$8</f>
        <v>0.19936111779034221</v>
      </c>
      <c r="P39" s="81">
        <f>P13/P$8</f>
        <v>0.19930177826341988</v>
      </c>
      <c r="Q39" s="81">
        <f>Q13/Q$8</f>
        <v>0.19874110180838697</v>
      </c>
      <c r="R39" s="81">
        <f>R13/R$8</f>
        <v>0.19882102287920536</v>
      </c>
      <c r="S39" s="81">
        <f>S13/S$8</f>
        <v>0.19800023103464587</v>
      </c>
      <c r="T39" s="81">
        <f>T13/T$8</f>
        <v>0.19815971755912462</v>
      </c>
      <c r="U39" s="81">
        <f>U13/U$8</f>
        <v>0.19790957987324703</v>
      </c>
      <c r="V39" s="81">
        <f>V13/V$8</f>
        <v>0.19775697220532923</v>
      </c>
      <c r="W39" s="93">
        <f>W13/W$8</f>
        <v>0.1975485310667224</v>
      </c>
      <c r="X39" s="6"/>
    </row>
    <row r="40" spans="1:24" x14ac:dyDescent="0.25">
      <c r="A40" s="89" t="s">
        <v>20</v>
      </c>
      <c r="B40" s="92">
        <f>B14/B$8</f>
        <v>4.5147180814961912E-2</v>
      </c>
      <c r="C40" s="81">
        <f>C14/C$8</f>
        <v>3.9414212110977773E-2</v>
      </c>
      <c r="D40" s="81">
        <f>D14/D$8</f>
        <v>3.900128199695977E-2</v>
      </c>
      <c r="E40" s="81">
        <f>E14/E$8</f>
        <v>3.82092229296647E-2</v>
      </c>
      <c r="F40" s="81">
        <f>F14/F$8</f>
        <v>3.7917213089105027E-2</v>
      </c>
      <c r="G40" s="81">
        <f>G14/G$8</f>
        <v>3.8179675646566401E-2</v>
      </c>
      <c r="H40" s="81">
        <f>H14/H$8</f>
        <v>3.8077878346047069E-2</v>
      </c>
      <c r="I40" s="81">
        <f>I14/I$8</f>
        <v>3.8150745831822271E-2</v>
      </c>
      <c r="J40" s="81">
        <f>J14/J$8</f>
        <v>3.8244123046517274E-2</v>
      </c>
      <c r="K40" s="81">
        <f>K14/K$8</f>
        <v>3.3549670802140844E-2</v>
      </c>
      <c r="L40" s="81">
        <f>L14/L$8</f>
        <v>3.842674561367105E-2</v>
      </c>
      <c r="M40" s="81">
        <f>M14/M$8</f>
        <v>3.7019441724886117E-2</v>
      </c>
      <c r="N40" s="92">
        <f>N14/N$8</f>
        <v>3.6692719131371516E-2</v>
      </c>
      <c r="O40" s="81">
        <f>O14/O$8</f>
        <v>3.6681654993307347E-2</v>
      </c>
      <c r="P40" s="81">
        <f>P14/P$8</f>
        <v>3.6566181305741879E-2</v>
      </c>
      <c r="Q40" s="81">
        <f>Q14/Q$8</f>
        <v>3.6218097034688493E-2</v>
      </c>
      <c r="R40" s="81">
        <f>R14/R$8</f>
        <v>3.5865746488849534E-2</v>
      </c>
      <c r="S40" s="81">
        <f>S14/S$8</f>
        <v>3.5566947115268595E-2</v>
      </c>
      <c r="T40" s="81">
        <f>T14/T$8</f>
        <v>3.5233474104592738E-2</v>
      </c>
      <c r="U40" s="81">
        <f>U14/U$8</f>
        <v>3.502772973905597E-2</v>
      </c>
      <c r="V40" s="81">
        <f>V14/V$8</f>
        <v>3.4818877845659853E-2</v>
      </c>
      <c r="W40" s="93">
        <f>W14/W$8</f>
        <v>3.4583329061222863E-2</v>
      </c>
      <c r="X40" s="6"/>
    </row>
    <row r="41" spans="1:24" x14ac:dyDescent="0.25">
      <c r="A41" s="89" t="s">
        <v>21</v>
      </c>
      <c r="B41" s="92">
        <f>B15/B$8</f>
        <v>2.6571086454435597E-2</v>
      </c>
      <c r="C41" s="81">
        <f>C15/C$8</f>
        <v>2.7460244461530722E-2</v>
      </c>
      <c r="D41" s="81">
        <f>D15/D$8</f>
        <v>2.7317986021645823E-2</v>
      </c>
      <c r="E41" s="81">
        <f>E15/E$8</f>
        <v>2.7434457927012903E-2</v>
      </c>
      <c r="F41" s="81">
        <f>F15/F$8</f>
        <v>2.7598481680506208E-2</v>
      </c>
      <c r="G41" s="81">
        <f>G15/G$8</f>
        <v>2.7855791150394285E-2</v>
      </c>
      <c r="H41" s="81">
        <f>H15/H$8</f>
        <v>2.8145402571048826E-2</v>
      </c>
      <c r="I41" s="81">
        <f>I15/I$8</f>
        <v>2.9016326161122333E-2</v>
      </c>
      <c r="J41" s="81">
        <f>J15/J$8</f>
        <v>2.9526127365582924E-2</v>
      </c>
      <c r="K41" s="81">
        <f>K15/K$8</f>
        <v>2.8425660711471581E-2</v>
      </c>
      <c r="L41" s="81">
        <f>L15/L$8</f>
        <v>3.1185403446206472E-2</v>
      </c>
      <c r="M41" s="81">
        <f>M15/M$8</f>
        <v>3.149237340278678E-2</v>
      </c>
      <c r="N41" s="92">
        <f>N15/N$8</f>
        <v>3.2887364589345512E-2</v>
      </c>
      <c r="O41" s="81">
        <f>O15/O$8</f>
        <v>3.3386032136630793E-2</v>
      </c>
      <c r="P41" s="81">
        <f>P15/P$8</f>
        <v>3.3334176869998032E-2</v>
      </c>
      <c r="Q41" s="81">
        <f>Q15/Q$8</f>
        <v>3.3134967274006479E-2</v>
      </c>
      <c r="R41" s="81">
        <f>R15/R$8</f>
        <v>3.3080357438453958E-2</v>
      </c>
      <c r="S41" s="81">
        <f>S15/S$8</f>
        <v>3.2848106947803865E-2</v>
      </c>
      <c r="T41" s="81">
        <f>T15/T$8</f>
        <v>3.2798633727398566E-2</v>
      </c>
      <c r="U41" s="81">
        <f>U15/U$8</f>
        <v>3.2682776516941653E-2</v>
      </c>
      <c r="V41" s="81">
        <f>V15/V$8</f>
        <v>3.2581570245355282E-2</v>
      </c>
      <c r="W41" s="93">
        <f>W15/W$8</f>
        <v>3.2476518858566492E-2</v>
      </c>
      <c r="X41" s="6"/>
    </row>
    <row r="42" spans="1:24" x14ac:dyDescent="0.25">
      <c r="A42" s="88" t="s">
        <v>22</v>
      </c>
      <c r="B42" s="92">
        <f>B16/B$8</f>
        <v>5.7939168165216756E-2</v>
      </c>
      <c r="C42" s="81">
        <f>C16/C$8</f>
        <v>5.2938640299504895E-2</v>
      </c>
      <c r="D42" s="81">
        <f>D16/D$8</f>
        <v>5.208318377869392E-2</v>
      </c>
      <c r="E42" s="81">
        <f>E16/E$8</f>
        <v>5.0820258676978924E-2</v>
      </c>
      <c r="F42" s="81">
        <f>F16/F$8</f>
        <v>4.9546410111256822E-2</v>
      </c>
      <c r="G42" s="81">
        <f>G16/G$8</f>
        <v>4.8997305878811445E-2</v>
      </c>
      <c r="H42" s="81">
        <f>H16/H$8</f>
        <v>4.744380458774447E-2</v>
      </c>
      <c r="I42" s="81">
        <f>I16/I$8</f>
        <v>4.6535973702201541E-2</v>
      </c>
      <c r="J42" s="81">
        <f>J16/J$8</f>
        <v>4.6354617013029606E-2</v>
      </c>
      <c r="K42" s="81">
        <f>K16/K$8</f>
        <v>4.7264945029431127E-2</v>
      </c>
      <c r="L42" s="81">
        <f>L16/L$8</f>
        <v>4.2229388672087198E-2</v>
      </c>
      <c r="M42" s="81">
        <f>M16/M$8</f>
        <v>4.284172304943832E-2</v>
      </c>
      <c r="N42" s="92">
        <f>N16/N$8</f>
        <v>4.3620202154902081E-2</v>
      </c>
      <c r="O42" s="81">
        <f>O16/O$8</f>
        <v>4.2843097136795183E-2</v>
      </c>
      <c r="P42" s="81">
        <f>P16/P$8</f>
        <v>4.2533699604507209E-2</v>
      </c>
      <c r="Q42" s="81">
        <f>Q16/Q$8</f>
        <v>4.2727685886574711E-2</v>
      </c>
      <c r="R42" s="81">
        <f>R16/R$8</f>
        <v>4.295230865900139E-2</v>
      </c>
      <c r="S42" s="81">
        <f>S16/S$8</f>
        <v>4.3170818586640729E-2</v>
      </c>
      <c r="T42" s="81">
        <f>T16/T$8</f>
        <v>4.3249481480444996E-2</v>
      </c>
      <c r="U42" s="81">
        <f>U16/U$8</f>
        <v>4.3366415134188166E-2</v>
      </c>
      <c r="V42" s="81">
        <f>V16/V$8</f>
        <v>4.3526436877244626E-2</v>
      </c>
      <c r="W42" s="93">
        <f>W16/W$8</f>
        <v>4.3785909251548308E-2</v>
      </c>
      <c r="X42" s="6"/>
    </row>
    <row r="43" spans="1:24" x14ac:dyDescent="0.25">
      <c r="A43" s="88" t="s">
        <v>33</v>
      </c>
      <c r="B43" s="92">
        <f>B17/B$8</f>
        <v>2.2357161557086024E-2</v>
      </c>
      <c r="C43" s="81">
        <f>C17/C$8</f>
        <v>2.8051996579550594E-2</v>
      </c>
      <c r="D43" s="81">
        <f>D17/D$8</f>
        <v>2.8352057866002079E-2</v>
      </c>
      <c r="E43" s="81">
        <f>E17/E$8</f>
        <v>2.8225000466396782E-2</v>
      </c>
      <c r="F43" s="81">
        <f>F17/F$8</f>
        <v>2.8336211237195225E-2</v>
      </c>
      <c r="G43" s="81">
        <f>G17/G$8</f>
        <v>2.8385236639443083E-2</v>
      </c>
      <c r="H43" s="81">
        <f>H17/H$8</f>
        <v>2.8854533252914854E-2</v>
      </c>
      <c r="I43" s="81">
        <f>I17/I$8</f>
        <v>2.9310115977556461E-2</v>
      </c>
      <c r="J43" s="81">
        <f>J17/J$8</f>
        <v>2.9927312765948386E-2</v>
      </c>
      <c r="K43" s="81">
        <f>K17/K$8</f>
        <v>3.0089394090678886E-2</v>
      </c>
      <c r="L43" s="81">
        <f>L17/L$8</f>
        <v>2.9237918622972252E-2</v>
      </c>
      <c r="M43" s="81">
        <f>M17/M$8</f>
        <v>2.9761860764736064E-2</v>
      </c>
      <c r="N43" s="92">
        <f>N17/N$8</f>
        <v>3.0259892609115099E-2</v>
      </c>
      <c r="O43" s="81">
        <f>O17/O$8</f>
        <v>3.0658661096518033E-2</v>
      </c>
      <c r="P43" s="81">
        <f>P17/P$8</f>
        <v>3.1051528885024566E-2</v>
      </c>
      <c r="Q43" s="81">
        <f>Q17/Q$8</f>
        <v>3.1921354742647783E-2</v>
      </c>
      <c r="R43" s="81">
        <f>R17/R$8</f>
        <v>3.2625520350436782E-2</v>
      </c>
      <c r="S43" s="81">
        <f>S17/S$8</f>
        <v>3.3396412012643192E-2</v>
      </c>
      <c r="T43" s="81">
        <f>T17/T$8</f>
        <v>3.4137043079594746E-2</v>
      </c>
      <c r="U43" s="81">
        <f>U17/U$8</f>
        <v>3.4920688503078806E-2</v>
      </c>
      <c r="V43" s="81">
        <f>V17/V$8</f>
        <v>3.5763804690121463E-2</v>
      </c>
      <c r="W43" s="93">
        <f>W17/W$8</f>
        <v>3.6696368974328791E-2</v>
      </c>
      <c r="X43" s="6"/>
    </row>
    <row r="44" spans="1:24" x14ac:dyDescent="0.25">
      <c r="A44" s="88" t="s">
        <v>23</v>
      </c>
      <c r="B44" s="92">
        <f>B18/B$8</f>
        <v>4.6602710817334671E-2</v>
      </c>
      <c r="C44" s="81">
        <f>C18/C$8</f>
        <v>4.9617355187801353E-2</v>
      </c>
      <c r="D44" s="81">
        <f>D18/D$8</f>
        <v>5.0274871213758017E-2</v>
      </c>
      <c r="E44" s="81">
        <f>E18/E$8</f>
        <v>5.0409829511989065E-2</v>
      </c>
      <c r="F44" s="81">
        <f>F18/F$8</f>
        <v>5.1884134104946612E-2</v>
      </c>
      <c r="G44" s="81">
        <f>G18/G$8</f>
        <v>5.2713105591095641E-2</v>
      </c>
      <c r="H44" s="81">
        <f>H18/H$8</f>
        <v>5.3428437766522938E-2</v>
      </c>
      <c r="I44" s="81">
        <f>I18/I$8</f>
        <v>5.274165878506526E-2</v>
      </c>
      <c r="J44" s="81">
        <f>J18/J$8</f>
        <v>5.1859402486657324E-2</v>
      </c>
      <c r="K44" s="81">
        <f>K18/K$8</f>
        <v>5.0660982144038649E-2</v>
      </c>
      <c r="L44" s="81">
        <f>L18/L$8</f>
        <v>5.2394406127874188E-2</v>
      </c>
      <c r="M44" s="81">
        <f>M18/M$8</f>
        <v>5.5213342910956989E-2</v>
      </c>
      <c r="N44" s="92">
        <f>N18/N$8</f>
        <v>5.5554467431640935E-2</v>
      </c>
      <c r="O44" s="81">
        <f>O18/O$8</f>
        <v>5.6261089229201769E-2</v>
      </c>
      <c r="P44" s="81">
        <f>P18/P$8</f>
        <v>5.7185364915849655E-2</v>
      </c>
      <c r="Q44" s="81">
        <f>Q18/Q$8</f>
        <v>5.7976975532974276E-2</v>
      </c>
      <c r="R44" s="81">
        <f>R18/R$8</f>
        <v>5.8364308038969644E-2</v>
      </c>
      <c r="S44" s="81">
        <f>S18/S$8</f>
        <v>5.87432938010959E-2</v>
      </c>
      <c r="T44" s="81">
        <f>T18/T$8</f>
        <v>5.9127427064675137E-2</v>
      </c>
      <c r="U44" s="81">
        <f>U18/U$8</f>
        <v>5.9685298766227128E-2</v>
      </c>
      <c r="V44" s="81">
        <f>V18/V$8</f>
        <v>6.0256226390513562E-2</v>
      </c>
      <c r="W44" s="93">
        <f>W18/W$8</f>
        <v>6.0875692227904094E-2</v>
      </c>
      <c r="X44" s="6"/>
    </row>
    <row r="45" spans="1:24" x14ac:dyDescent="0.25">
      <c r="A45" s="88" t="s">
        <v>24</v>
      </c>
      <c r="B45" s="92">
        <f>B19/B$8</f>
        <v>0.13326499168312364</v>
      </c>
      <c r="C45" s="81">
        <f>C19/C$8</f>
        <v>0.12987216429654433</v>
      </c>
      <c r="D45" s="81">
        <f>D19/D$8</f>
        <v>0.12853271403413732</v>
      </c>
      <c r="E45" s="81">
        <f>E19/E$8</f>
        <v>0.13386853474122976</v>
      </c>
      <c r="F45" s="81">
        <f>F19/F$8</f>
        <v>0.13552287925668216</v>
      </c>
      <c r="G45" s="81">
        <f>G19/G$8</f>
        <v>0.13110008183714561</v>
      </c>
      <c r="H45" s="81">
        <f>H19/H$8</f>
        <v>0.12762697054552244</v>
      </c>
      <c r="I45" s="81">
        <f>I19/I$8</f>
        <v>0.12588727023720334</v>
      </c>
      <c r="J45" s="81">
        <f>J19/J$8</f>
        <v>0.12617453880982907</v>
      </c>
      <c r="K45" s="81">
        <f>K19/K$8</f>
        <v>0.12008521971987207</v>
      </c>
      <c r="L45" s="81">
        <f>L19/L$8</f>
        <v>0.12697377225455464</v>
      </c>
      <c r="M45" s="81">
        <f>M19/M$8</f>
        <v>0.13178527935370302</v>
      </c>
      <c r="N45" s="92">
        <f>N19/N$8</f>
        <v>0.13174532066201458</v>
      </c>
      <c r="O45" s="81">
        <f>O19/O$8</f>
        <v>0.1339190677897282</v>
      </c>
      <c r="P45" s="81">
        <f>P19/P$8</f>
        <v>0.13374500440590531</v>
      </c>
      <c r="Q45" s="81">
        <f>Q19/Q$8</f>
        <v>0.13486817790322359</v>
      </c>
      <c r="R45" s="81">
        <f>R19/R$8</f>
        <v>0.13526675032228239</v>
      </c>
      <c r="S45" s="81">
        <f>S19/S$8</f>
        <v>0.13570196401973253</v>
      </c>
      <c r="T45" s="81">
        <f>T19/T$8</f>
        <v>0.13574543089100496</v>
      </c>
      <c r="U45" s="81">
        <f>U19/U$8</f>
        <v>0.13546198247293528</v>
      </c>
      <c r="V45" s="81">
        <f>V19/V$8</f>
        <v>0.13516176107541844</v>
      </c>
      <c r="W45" s="93">
        <f>W19/W$8</f>
        <v>0.13471528211568234</v>
      </c>
      <c r="X45" s="6"/>
    </row>
    <row r="46" spans="1:24" x14ac:dyDescent="0.25">
      <c r="A46" s="89" t="s">
        <v>25</v>
      </c>
      <c r="B46" s="92">
        <f>B20/B$8</f>
        <v>9.7982797278514513E-2</v>
      </c>
      <c r="C46" s="81">
        <f>C20/C$8</f>
        <v>9.2336325028922903E-2</v>
      </c>
      <c r="D46" s="81">
        <f>D20/D$8</f>
        <v>9.0827436065610501E-2</v>
      </c>
      <c r="E46" s="81">
        <f>E20/E$8</f>
        <v>9.682796888200694E-2</v>
      </c>
      <c r="F46" s="81">
        <f>F20/F$8</f>
        <v>9.868792238098896E-2</v>
      </c>
      <c r="G46" s="81">
        <f>G20/G$8</f>
        <v>9.4795550842650317E-2</v>
      </c>
      <c r="H46" s="81">
        <f>H20/H$8</f>
        <v>9.167038606967659E-2</v>
      </c>
      <c r="I46" s="81">
        <f>I20/I$8</f>
        <v>8.9620055903370355E-2</v>
      </c>
      <c r="J46" s="81">
        <f>J20/J$8</f>
        <v>8.9373565103312569E-2</v>
      </c>
      <c r="K46" s="81">
        <f>K20/K$8</f>
        <v>8.4360545338839826E-2</v>
      </c>
      <c r="L46" s="81">
        <f>L20/L$8</f>
        <v>8.7303415477573254E-2</v>
      </c>
      <c r="M46" s="81">
        <f>M20/M$8</f>
        <v>9.0914405476178795E-2</v>
      </c>
      <c r="N46" s="92">
        <f>N20/N$8</f>
        <v>9.0459838851163391E-2</v>
      </c>
      <c r="O46" s="81">
        <f>O20/O$8</f>
        <v>9.1823076213085913E-2</v>
      </c>
      <c r="P46" s="81">
        <f>P20/P$8</f>
        <v>9.1542172615551615E-2</v>
      </c>
      <c r="Q46" s="81">
        <f>Q20/Q$8</f>
        <v>9.2887939212903572E-2</v>
      </c>
      <c r="R46" s="81">
        <f>R20/R$8</f>
        <v>9.3550430465358284E-2</v>
      </c>
      <c r="S46" s="81">
        <f>S20/S$8</f>
        <v>9.4240576569804807E-2</v>
      </c>
      <c r="T46" s="81">
        <f>T20/T$8</f>
        <v>9.4688963552527775E-2</v>
      </c>
      <c r="U46" s="81">
        <f>U20/U$8</f>
        <v>9.4689802576722007E-2</v>
      </c>
      <c r="V46" s="81">
        <f>V20/V$8</f>
        <v>9.4691796474937071E-2</v>
      </c>
      <c r="W46" s="93">
        <f>W20/W$8</f>
        <v>9.4543643209946571E-2</v>
      </c>
      <c r="X46" s="6"/>
    </row>
    <row r="47" spans="1:24" x14ac:dyDescent="0.25">
      <c r="A47" s="89" t="s">
        <v>26</v>
      </c>
      <c r="B47" s="92">
        <f>B21/B$8</f>
        <v>1.8173279191377671E-2</v>
      </c>
      <c r="C47" s="81">
        <f>C21/C$8</f>
        <v>1.5542565193334435E-2</v>
      </c>
      <c r="D47" s="81">
        <f>D21/D$8</f>
        <v>1.5472208049792326E-2</v>
      </c>
      <c r="E47" s="81">
        <f>E21/E$8</f>
        <v>1.5000986096045757E-2</v>
      </c>
      <c r="F47" s="81">
        <f>F21/F$8</f>
        <v>1.4622469902119661E-2</v>
      </c>
      <c r="G47" s="81">
        <f>G21/G$8</f>
        <v>1.4143152984030412E-2</v>
      </c>
      <c r="H47" s="81">
        <f>H21/H$8</f>
        <v>1.3785941847218637E-2</v>
      </c>
      <c r="I47" s="81">
        <f>I21/I$8</f>
        <v>1.3863102831434066E-2</v>
      </c>
      <c r="J47" s="81">
        <f>J21/J$8</f>
        <v>1.4227839231938938E-2</v>
      </c>
      <c r="K47" s="81">
        <f>K21/K$8</f>
        <v>1.293886531699354E-2</v>
      </c>
      <c r="L47" s="81">
        <f>L21/L$8</f>
        <v>1.4873207150554355E-2</v>
      </c>
      <c r="M47" s="81">
        <f>M21/M$8</f>
        <v>1.5022713258356395E-2</v>
      </c>
      <c r="N47" s="92">
        <f>N21/N$8</f>
        <v>1.4776352335449617E-2</v>
      </c>
      <c r="O47" s="81">
        <f>O21/O$8</f>
        <v>1.49145800066471E-2</v>
      </c>
      <c r="P47" s="81">
        <f>P21/P$8</f>
        <v>1.5034089582838386E-2</v>
      </c>
      <c r="Q47" s="81">
        <f>Q21/Q$8</f>
        <v>1.5128611814665467E-2</v>
      </c>
      <c r="R47" s="81">
        <f>R21/R$8</f>
        <v>1.5067857992356904E-2</v>
      </c>
      <c r="S47" s="81">
        <f>S21/S$8</f>
        <v>1.5045889980529378E-2</v>
      </c>
      <c r="T47" s="81">
        <f>T21/T$8</f>
        <v>1.4976344375159791E-2</v>
      </c>
      <c r="U47" s="81">
        <f>U21/U$8</f>
        <v>1.4955334086949797E-2</v>
      </c>
      <c r="V47" s="81">
        <f>V21/V$8</f>
        <v>1.49298441424936E-2</v>
      </c>
      <c r="W47" s="93">
        <f>W21/W$8</f>
        <v>1.4890046259493656E-2</v>
      </c>
      <c r="X47" s="6"/>
    </row>
    <row r="48" spans="1:24" x14ac:dyDescent="0.25">
      <c r="A48" s="89" t="s">
        <v>34</v>
      </c>
      <c r="B48" s="92">
        <f>B22/B$8</f>
        <v>1.710891521323147E-2</v>
      </c>
      <c r="C48" s="81">
        <f>C22/C$8</f>
        <v>2.1993274074286986E-2</v>
      </c>
      <c r="D48" s="81">
        <f>D22/D$8</f>
        <v>2.2233069918734489E-2</v>
      </c>
      <c r="E48" s="81">
        <f>E22/E$8</f>
        <v>2.2039579763177043E-2</v>
      </c>
      <c r="F48" s="81">
        <f>F22/F$8</f>
        <v>2.2212486973573545E-2</v>
      </c>
      <c r="G48" s="81">
        <f>G22/G$8</f>
        <v>2.2161378010464871E-2</v>
      </c>
      <c r="H48" s="81">
        <f>H22/H$8</f>
        <v>2.2170642628627217E-2</v>
      </c>
      <c r="I48" s="81">
        <f>I22/I$8</f>
        <v>2.2404111502398915E-2</v>
      </c>
      <c r="J48" s="81">
        <f>J22/J$8</f>
        <v>2.2573134474577573E-2</v>
      </c>
      <c r="K48" s="81">
        <f>K22/K$8</f>
        <v>2.2785809064038699E-2</v>
      </c>
      <c r="L48" s="81">
        <f>L22/L$8</f>
        <v>2.479714962642704E-2</v>
      </c>
      <c r="M48" s="81">
        <f>M22/M$8</f>
        <v>2.5848160619167834E-2</v>
      </c>
      <c r="N48" s="92">
        <f>N22/N$8</f>
        <v>2.6509129475401568E-2</v>
      </c>
      <c r="O48" s="81">
        <f>O22/O$8</f>
        <v>2.7181411569995196E-2</v>
      </c>
      <c r="P48" s="81">
        <f>P22/P$8</f>
        <v>2.7168742207515306E-2</v>
      </c>
      <c r="Q48" s="81">
        <f>Q22/Q$8</f>
        <v>2.6851626875654531E-2</v>
      </c>
      <c r="R48" s="81">
        <f>R22/R$8</f>
        <v>2.6648461864567208E-2</v>
      </c>
      <c r="S48" s="81">
        <f>S22/S$8</f>
        <v>2.6415497469398367E-2</v>
      </c>
      <c r="T48" s="81">
        <f>T22/T$8</f>
        <v>2.6080122963317392E-2</v>
      </c>
      <c r="U48" s="81">
        <f>U22/U$8</f>
        <v>2.5816845809263481E-2</v>
      </c>
      <c r="V48" s="81">
        <f>V22/V$8</f>
        <v>2.5540120457987772E-2</v>
      </c>
      <c r="W48" s="93">
        <f>W22/W$8</f>
        <v>2.5281592646242128E-2</v>
      </c>
      <c r="X48" s="6"/>
    </row>
    <row r="49" spans="1:34" x14ac:dyDescent="0.25">
      <c r="A49" s="91" t="s">
        <v>27</v>
      </c>
      <c r="B49" s="92">
        <f t="shared" ref="B49:W54" si="0">B23/B$8</f>
        <v>5.4658401087417027E-2</v>
      </c>
      <c r="C49" s="81">
        <f t="shared" si="0"/>
        <v>5.8351717051227686E-2</v>
      </c>
      <c r="D49" s="81">
        <f t="shared" si="0"/>
        <v>5.9196323424616233E-2</v>
      </c>
      <c r="E49" s="81">
        <f t="shared" si="0"/>
        <v>6.3200761159542346E-2</v>
      </c>
      <c r="F49" s="81">
        <f t="shared" si="0"/>
        <v>6.3342332116743338E-2</v>
      </c>
      <c r="G49" s="81">
        <f t="shared" si="0"/>
        <v>6.3936139797812333E-2</v>
      </c>
      <c r="H49" s="81">
        <f t="shared" si="0"/>
        <v>6.4540474896860975E-2</v>
      </c>
      <c r="I49" s="81">
        <f t="shared" si="0"/>
        <v>6.9029499496558663E-2</v>
      </c>
      <c r="J49" s="81">
        <f t="shared" si="0"/>
        <v>6.2612076346087495E-2</v>
      </c>
      <c r="K49" s="81">
        <f t="shared" si="0"/>
        <v>7.1423123608292449E-2</v>
      </c>
      <c r="L49" s="81">
        <f t="shared" si="0"/>
        <v>6.0034897585100166E-2</v>
      </c>
      <c r="M49" s="81">
        <f t="shared" si="0"/>
        <v>6.2588964274970973E-2</v>
      </c>
      <c r="N49" s="92">
        <f t="shared" si="0"/>
        <v>6.3758597625898833E-2</v>
      </c>
      <c r="O49" s="81">
        <f t="shared" si="0"/>
        <v>6.5010067702975224E-2</v>
      </c>
      <c r="P49" s="81">
        <f t="shared" si="0"/>
        <v>6.6088201956274836E-2</v>
      </c>
      <c r="Q49" s="81">
        <f t="shared" si="0"/>
        <v>6.6456796347076644E-2</v>
      </c>
      <c r="R49" s="81">
        <f t="shared" si="0"/>
        <v>6.7106721690805518E-2</v>
      </c>
      <c r="S49" s="81">
        <f t="shared" si="0"/>
        <v>6.7413045863594964E-2</v>
      </c>
      <c r="T49" s="81">
        <f t="shared" si="0"/>
        <v>6.7880928411981872E-2</v>
      </c>
      <c r="U49" s="81">
        <f t="shared" si="0"/>
        <v>6.8424595363931542E-2</v>
      </c>
      <c r="V49" s="81">
        <f t="shared" si="0"/>
        <v>6.8923689322832993E-2</v>
      </c>
      <c r="W49" s="93">
        <f t="shared" si="0"/>
        <v>6.9391317055532545E-2</v>
      </c>
      <c r="X49" s="6"/>
    </row>
    <row r="50" spans="1:34" x14ac:dyDescent="0.25">
      <c r="A50" s="91" t="s">
        <v>28</v>
      </c>
      <c r="B50" s="92">
        <f t="shared" si="0"/>
        <v>1.3940347794418342E-2</v>
      </c>
      <c r="C50" s="81">
        <f t="shared" si="0"/>
        <v>1.2324396570927616E-2</v>
      </c>
      <c r="D50" s="81">
        <f t="shared" si="0"/>
        <v>1.3134078112519482E-2</v>
      </c>
      <c r="E50" s="81">
        <f t="shared" si="0"/>
        <v>1.3930938630179336E-2</v>
      </c>
      <c r="F50" s="81">
        <f t="shared" si="0"/>
        <v>1.3208962371051416E-2</v>
      </c>
      <c r="G50" s="81">
        <f t="shared" si="0"/>
        <v>1.3348682210177758E-2</v>
      </c>
      <c r="H50" s="81">
        <f t="shared" si="0"/>
        <v>1.2791648868222205E-2</v>
      </c>
      <c r="I50" s="81">
        <f t="shared" si="0"/>
        <v>1.2918699083142519E-2</v>
      </c>
      <c r="J50" s="81">
        <f t="shared" si="0"/>
        <v>1.2673678404245804E-2</v>
      </c>
      <c r="K50" s="81">
        <f t="shared" si="0"/>
        <v>1.1596089324317336E-2</v>
      </c>
      <c r="L50" s="81">
        <f t="shared" si="0"/>
        <v>1.2124159676502556E-2</v>
      </c>
      <c r="M50" s="81">
        <f t="shared" si="0"/>
        <v>1.2138674851995924E-2</v>
      </c>
      <c r="N50" s="92">
        <f t="shared" si="0"/>
        <v>1.1815706073189993E-2</v>
      </c>
      <c r="O50" s="81">
        <f t="shared" si="0"/>
        <v>1.1502296181007118E-2</v>
      </c>
      <c r="P50" s="81">
        <f t="shared" si="0"/>
        <v>1.1584905931183272E-2</v>
      </c>
      <c r="Q50" s="81">
        <f t="shared" si="0"/>
        <v>1.1561691640623217E-2</v>
      </c>
      <c r="R50" s="81">
        <f t="shared" si="0"/>
        <v>1.1497242539542728E-2</v>
      </c>
      <c r="S50" s="81">
        <f t="shared" si="0"/>
        <v>1.1580692067821219E-2</v>
      </c>
      <c r="T50" s="81">
        <f t="shared" si="0"/>
        <v>1.1389711495217695E-2</v>
      </c>
      <c r="U50" s="81">
        <f t="shared" si="0"/>
        <v>1.1210766213285E-2</v>
      </c>
      <c r="V50" s="81">
        <f t="shared" si="0"/>
        <v>1.0955266985282406E-2</v>
      </c>
      <c r="W50" s="93">
        <f t="shared" si="0"/>
        <v>1.071743811464043E-2</v>
      </c>
      <c r="X50" s="6"/>
    </row>
    <row r="51" spans="1:34" x14ac:dyDescent="0.25">
      <c r="A51" s="91" t="s">
        <v>54</v>
      </c>
      <c r="B51" s="92">
        <f t="shared" si="0"/>
        <v>3.2005106004153225E-2</v>
      </c>
      <c r="C51" s="81">
        <f t="shared" si="0"/>
        <v>2.7732946257266657E-2</v>
      </c>
      <c r="D51" s="81">
        <f t="shared" si="0"/>
        <v>2.8530998168225595E-2</v>
      </c>
      <c r="E51" s="81">
        <f t="shared" si="0"/>
        <v>2.812139375348132E-2</v>
      </c>
      <c r="F51" s="81">
        <f t="shared" si="0"/>
        <v>2.7039337042210208E-2</v>
      </c>
      <c r="G51" s="81">
        <f t="shared" si="0"/>
        <v>2.7213800677387684E-2</v>
      </c>
      <c r="H51" s="81">
        <f t="shared" si="0"/>
        <v>2.7719111071876291E-2</v>
      </c>
      <c r="I51" s="81">
        <f t="shared" si="0"/>
        <v>2.759847096007069E-2</v>
      </c>
      <c r="J51" s="81">
        <f t="shared" si="0"/>
        <v>2.8845682851094463E-2</v>
      </c>
      <c r="K51" s="81">
        <f t="shared" si="0"/>
        <v>5.8189766656280867E-2</v>
      </c>
      <c r="L51" s="81">
        <f t="shared" si="0"/>
        <v>4.9103289670939645E-2</v>
      </c>
      <c r="M51" s="81">
        <f t="shared" si="0"/>
        <v>4.667971606691166E-2</v>
      </c>
      <c r="N51" s="92">
        <f t="shared" si="0"/>
        <v>3.423298029500197E-2</v>
      </c>
      <c r="O51" s="81">
        <f t="shared" si="0"/>
        <v>3.2717360776324277E-2</v>
      </c>
      <c r="P51" s="81">
        <f t="shared" si="0"/>
        <v>3.1138211719896978E-2</v>
      </c>
      <c r="Q51" s="81">
        <f t="shared" si="0"/>
        <v>3.0058851575079506E-2</v>
      </c>
      <c r="R51" s="81">
        <f t="shared" si="0"/>
        <v>2.8831136595268508E-2</v>
      </c>
      <c r="S51" s="81">
        <f t="shared" si="0"/>
        <v>2.7908534735158037E-2</v>
      </c>
      <c r="T51" s="81">
        <f t="shared" si="0"/>
        <v>2.7122409246340174E-2</v>
      </c>
      <c r="U51" s="81">
        <f t="shared" si="0"/>
        <v>2.6598881577770506E-2</v>
      </c>
      <c r="V51" s="81">
        <f t="shared" si="0"/>
        <v>2.6166878596674839E-2</v>
      </c>
      <c r="W51" s="93">
        <f t="shared" si="0"/>
        <v>2.5711183095992178E-2</v>
      </c>
      <c r="X51" s="6"/>
    </row>
    <row r="52" spans="1:34" x14ac:dyDescent="0.25">
      <c r="A52" s="5" t="s">
        <v>13</v>
      </c>
      <c r="B52" s="94">
        <f t="shared" si="0"/>
        <v>6.220214209381731E-2</v>
      </c>
      <c r="C52" s="95">
        <f t="shared" si="0"/>
        <v>5.8622263101542789E-2</v>
      </c>
      <c r="D52" s="95">
        <f t="shared" si="0"/>
        <v>5.7118024611119998E-2</v>
      </c>
      <c r="E52" s="95">
        <f t="shared" si="0"/>
        <v>5.315390827174675E-2</v>
      </c>
      <c r="F52" s="95">
        <f t="shared" si="0"/>
        <v>5.1558256138817059E-2</v>
      </c>
      <c r="G52" s="95">
        <f t="shared" si="0"/>
        <v>5.0288850331811054E-2</v>
      </c>
      <c r="H52" s="95">
        <f t="shared" si="0"/>
        <v>5.244808347414795E-2</v>
      </c>
      <c r="I52" s="95">
        <f t="shared" si="0"/>
        <v>5.2644191653148077E-2</v>
      </c>
      <c r="J52" s="95">
        <f t="shared" si="0"/>
        <v>5.165335238719955E-2</v>
      </c>
      <c r="K52" s="95">
        <f t="shared" si="0"/>
        <v>4.6713254409254355E-2</v>
      </c>
      <c r="L52" s="95">
        <f t="shared" si="0"/>
        <v>4.837680065990195E-2</v>
      </c>
      <c r="M52" s="95">
        <f t="shared" si="0"/>
        <v>4.8782044777854451E-2</v>
      </c>
      <c r="N52" s="94">
        <f>N26/N$8</f>
        <v>4.8776589870585023E-2</v>
      </c>
      <c r="O52" s="95">
        <f t="shared" si="0"/>
        <v>4.8750024263104749E-2</v>
      </c>
      <c r="P52" s="95">
        <f t="shared" si="0"/>
        <v>4.8856636411398625E-2</v>
      </c>
      <c r="Q52" s="95">
        <f t="shared" si="0"/>
        <v>4.8902937794804167E-2</v>
      </c>
      <c r="R52" s="95">
        <f t="shared" si="0"/>
        <v>4.8341084013113031E-2</v>
      </c>
      <c r="S52" s="95">
        <f t="shared" si="0"/>
        <v>4.7951594702163196E-2</v>
      </c>
      <c r="T52" s="95">
        <f t="shared" si="0"/>
        <v>4.7439919488593787E-2</v>
      </c>
      <c r="U52" s="95">
        <f t="shared" si="0"/>
        <v>4.711617638318339E-2</v>
      </c>
      <c r="V52" s="95">
        <f t="shared" si="0"/>
        <v>4.6755883452545104E-2</v>
      </c>
      <c r="W52" s="96">
        <f>W26/W$8</f>
        <v>4.6383179366472189E-2</v>
      </c>
      <c r="X52" s="6"/>
    </row>
    <row r="53" spans="1:34" x14ac:dyDescent="0.25">
      <c r="A53" s="91" t="s">
        <v>70</v>
      </c>
      <c r="B53" s="92">
        <f t="shared" si="0"/>
        <v>1.9629422306641053E-2</v>
      </c>
      <c r="C53" s="81">
        <f t="shared" si="0"/>
        <v>1.7382493910019187E-2</v>
      </c>
      <c r="D53" s="81">
        <f t="shared" si="0"/>
        <v>1.6349750901792588E-2</v>
      </c>
      <c r="E53" s="81">
        <f t="shared" si="0"/>
        <v>1.5335459214268011E-2</v>
      </c>
      <c r="F53" s="81">
        <f t="shared" si="0"/>
        <v>1.4662295919318811E-2</v>
      </c>
      <c r="G53" s="81">
        <f t="shared" si="0"/>
        <v>1.4405757946598615E-2</v>
      </c>
      <c r="H53" s="81">
        <f t="shared" si="0"/>
        <v>1.4781396383433523E-2</v>
      </c>
      <c r="I53" s="81">
        <f t="shared" si="0"/>
        <v>1.491996865501467E-2</v>
      </c>
      <c r="J53" s="81">
        <f t="shared" si="0"/>
        <v>1.505576663415299E-2</v>
      </c>
      <c r="K53" s="81">
        <f t="shared" si="0"/>
        <v>1.4459443040289295E-2</v>
      </c>
      <c r="L53" s="81">
        <f t="shared" si="0"/>
        <v>1.4442349739643683E-2</v>
      </c>
      <c r="M53" s="81">
        <f t="shared" si="0"/>
        <v>1.4522777430226808E-2</v>
      </c>
      <c r="N53" s="92">
        <f t="shared" si="0"/>
        <v>1.4172929745858241E-2</v>
      </c>
      <c r="O53" s="81">
        <f t="shared" si="0"/>
        <v>1.4125484420313823E-2</v>
      </c>
      <c r="P53" s="81">
        <f t="shared" si="0"/>
        <v>1.410928382604058E-2</v>
      </c>
      <c r="Q53" s="81">
        <f t="shared" si="0"/>
        <v>1.4082437526741112E-2</v>
      </c>
      <c r="R53" s="81">
        <f t="shared" si="0"/>
        <v>1.3925587022525049E-2</v>
      </c>
      <c r="S53" s="81">
        <f t="shared" si="0"/>
        <v>1.3816225775550807E-2</v>
      </c>
      <c r="T53" s="81">
        <f t="shared" si="0"/>
        <v>1.3669418061134586E-2</v>
      </c>
      <c r="U53" s="81">
        <f t="shared" si="0"/>
        <v>1.356769305074447E-2</v>
      </c>
      <c r="V53" s="81">
        <f t="shared" si="0"/>
        <v>1.3468594490768591E-2</v>
      </c>
      <c r="W53" s="93">
        <f t="shared" si="0"/>
        <v>1.3365584198235617E-2</v>
      </c>
      <c r="X53" s="6"/>
    </row>
    <row r="54" spans="1:34" x14ac:dyDescent="0.25">
      <c r="A54" s="274" t="s">
        <v>71</v>
      </c>
      <c r="B54" s="97">
        <f t="shared" si="0"/>
        <v>4.257271978717625E-2</v>
      </c>
      <c r="C54" s="98">
        <f t="shared" si="0"/>
        <v>4.1239769191523605E-2</v>
      </c>
      <c r="D54" s="98">
        <f t="shared" si="0"/>
        <v>4.076827370932741E-2</v>
      </c>
      <c r="E54" s="98">
        <f t="shared" si="0"/>
        <v>3.7818449057478741E-2</v>
      </c>
      <c r="F54" s="98">
        <f t="shared" si="0"/>
        <v>3.6895960219498251E-2</v>
      </c>
      <c r="G54" s="98">
        <f t="shared" si="0"/>
        <v>3.5883394925491897E-2</v>
      </c>
      <c r="H54" s="98">
        <f t="shared" si="0"/>
        <v>3.7666687090714433E-2</v>
      </c>
      <c r="I54" s="98">
        <f t="shared" si="0"/>
        <v>3.7724222998133411E-2</v>
      </c>
      <c r="J54" s="98">
        <f t="shared" si="0"/>
        <v>3.6597585753046558E-2</v>
      </c>
      <c r="K54" s="98">
        <f t="shared" si="0"/>
        <v>3.225381136896506E-2</v>
      </c>
      <c r="L54" s="98">
        <f t="shared" si="0"/>
        <v>3.393445092025827E-2</v>
      </c>
      <c r="M54" s="98">
        <f>M28/M$8</f>
        <v>3.4259267347627645E-2</v>
      </c>
      <c r="N54" s="97">
        <f t="shared" si="0"/>
        <v>3.4603660124726786E-2</v>
      </c>
      <c r="O54" s="98">
        <f t="shared" si="0"/>
        <v>3.4624539842790923E-2</v>
      </c>
      <c r="P54" s="98">
        <f t="shared" si="0"/>
        <v>3.4747352585358042E-2</v>
      </c>
      <c r="Q54" s="98">
        <f t="shared" si="0"/>
        <v>3.4820500268063048E-2</v>
      </c>
      <c r="R54" s="98">
        <f t="shared" si="0"/>
        <v>3.4415496990587983E-2</v>
      </c>
      <c r="S54" s="98">
        <f t="shared" si="0"/>
        <v>3.413536892661239E-2</v>
      </c>
      <c r="T54" s="98">
        <f t="shared" si="0"/>
        <v>3.3770501427459201E-2</v>
      </c>
      <c r="U54" s="98">
        <f t="shared" si="0"/>
        <v>3.3548483332438921E-2</v>
      </c>
      <c r="V54" s="98">
        <f t="shared" si="0"/>
        <v>3.3287288961776511E-2</v>
      </c>
      <c r="W54" s="99">
        <f t="shared" si="0"/>
        <v>3.3017595168236574E-2</v>
      </c>
      <c r="X54" s="6"/>
    </row>
    <row r="55" spans="1:34" x14ac:dyDescent="0.25">
      <c r="A55" s="100"/>
      <c r="B55" s="284"/>
      <c r="C55" s="284"/>
      <c r="D55" s="284"/>
      <c r="E55" s="284"/>
      <c r="F55" s="284"/>
      <c r="G55" s="284"/>
      <c r="H55" s="284"/>
      <c r="I55" s="284"/>
      <c r="J55" s="284"/>
      <c r="K55" s="284"/>
      <c r="L55" s="284"/>
      <c r="M55" s="284"/>
      <c r="N55" s="32"/>
      <c r="O55" s="32"/>
      <c r="P55" s="32"/>
      <c r="Q55" s="32"/>
      <c r="R55" s="32"/>
      <c r="S55" s="32"/>
      <c r="T55" s="32"/>
      <c r="U55" s="32"/>
      <c r="V55" s="32"/>
      <c r="W55" s="32"/>
      <c r="X55" s="6"/>
      <c r="AE55" s="81"/>
      <c r="AF55" s="81"/>
      <c r="AG55" s="81"/>
      <c r="AH55" s="81"/>
    </row>
    <row r="56" spans="1:34" x14ac:dyDescent="0.25">
      <c r="A56" s="100"/>
      <c r="B56" s="6"/>
      <c r="C56" s="6"/>
      <c r="D56" s="6"/>
      <c r="E56" s="101"/>
      <c r="F56" s="101"/>
      <c r="G56" s="101"/>
      <c r="H56" s="101"/>
      <c r="I56" s="101"/>
      <c r="J56" s="101"/>
      <c r="K56" s="101"/>
      <c r="L56" s="101"/>
      <c r="M56" s="101"/>
      <c r="N56" s="32"/>
      <c r="O56" s="32"/>
      <c r="P56" s="32"/>
      <c r="Q56" s="32"/>
      <c r="R56" s="32"/>
      <c r="S56" s="32"/>
      <c r="T56" s="32"/>
      <c r="U56" s="32"/>
      <c r="V56" s="32"/>
      <c r="W56" s="32"/>
      <c r="X56" s="101"/>
      <c r="AE56" s="101"/>
      <c r="AF56" s="101"/>
      <c r="AG56" s="101"/>
    </row>
    <row r="57" spans="1:34" ht="43.5" customHeight="1" x14ac:dyDescent="0.25">
      <c r="A57" s="249"/>
      <c r="B57" s="250" t="s">
        <v>1</v>
      </c>
      <c r="C57" s="252"/>
      <c r="D57" s="285"/>
      <c r="E57" s="285"/>
      <c r="F57" s="285"/>
      <c r="G57" s="285"/>
      <c r="H57" s="285"/>
      <c r="I57" s="285"/>
      <c r="J57" s="285"/>
      <c r="K57" s="285"/>
      <c r="L57" s="285"/>
      <c r="M57" s="285"/>
      <c r="N57" s="285" t="s">
        <v>14</v>
      </c>
      <c r="O57" s="285"/>
      <c r="P57" s="285"/>
      <c r="Q57" s="285"/>
      <c r="R57" s="285"/>
      <c r="S57" s="285"/>
      <c r="T57" s="285"/>
      <c r="U57" s="285"/>
      <c r="V57" s="285"/>
      <c r="W57" s="286"/>
      <c r="X57" s="287" t="s">
        <v>72</v>
      </c>
    </row>
    <row r="58" spans="1:34" ht="23.45" customHeight="1" x14ac:dyDescent="0.25">
      <c r="A58" s="253"/>
      <c r="B58" s="288" t="s">
        <v>3</v>
      </c>
      <c r="C58" s="286" t="s">
        <v>4</v>
      </c>
      <c r="D58" s="251" t="s">
        <v>32</v>
      </c>
      <c r="E58" s="251"/>
      <c r="F58" s="251"/>
      <c r="G58" s="251"/>
      <c r="H58" s="251"/>
      <c r="I58" s="251"/>
      <c r="J58" s="251"/>
      <c r="K58" s="251"/>
      <c r="L58" s="251"/>
      <c r="M58" s="252"/>
      <c r="N58" s="250" t="s">
        <v>69</v>
      </c>
      <c r="O58" s="251"/>
      <c r="P58" s="251"/>
      <c r="Q58" s="251"/>
      <c r="R58" s="251"/>
      <c r="S58" s="251"/>
      <c r="T58" s="251"/>
      <c r="U58" s="251"/>
      <c r="V58" s="251"/>
      <c r="W58" s="252"/>
      <c r="X58" s="289" t="s">
        <v>73</v>
      </c>
    </row>
    <row r="59" spans="1:34" x14ac:dyDescent="0.25">
      <c r="A59" s="256"/>
      <c r="B59" s="257" t="s">
        <v>86</v>
      </c>
      <c r="C59" s="259" t="s">
        <v>87</v>
      </c>
      <c r="D59" s="258">
        <v>2013</v>
      </c>
      <c r="E59" s="258">
        <v>2014</v>
      </c>
      <c r="F59" s="258">
        <v>2015</v>
      </c>
      <c r="G59" s="258">
        <v>2016</v>
      </c>
      <c r="H59" s="258">
        <v>2017</v>
      </c>
      <c r="I59" s="258">
        <v>2018</v>
      </c>
      <c r="J59" s="258">
        <v>2019</v>
      </c>
      <c r="K59" s="258">
        <v>2020</v>
      </c>
      <c r="L59" s="258">
        <v>2021</v>
      </c>
      <c r="M59" s="259">
        <v>2022</v>
      </c>
      <c r="N59" s="260">
        <v>2023</v>
      </c>
      <c r="O59" s="260">
        <v>2024</v>
      </c>
      <c r="P59" s="260">
        <v>2025</v>
      </c>
      <c r="Q59" s="260">
        <v>2026</v>
      </c>
      <c r="R59" s="260">
        <v>2027</v>
      </c>
      <c r="S59" s="260">
        <v>2028</v>
      </c>
      <c r="T59" s="260">
        <v>2029</v>
      </c>
      <c r="U59" s="260">
        <v>2030</v>
      </c>
      <c r="V59" s="260">
        <v>2031</v>
      </c>
      <c r="W59" s="259">
        <v>2032</v>
      </c>
      <c r="X59" s="259" t="s">
        <v>100</v>
      </c>
    </row>
    <row r="60" spans="1:34" x14ac:dyDescent="0.25">
      <c r="A60" s="261" t="s">
        <v>5</v>
      </c>
      <c r="B60" s="281">
        <f>(M8/B8)^0.05-1</f>
        <v>5.1637390328590715E-2</v>
      </c>
      <c r="C60" s="283">
        <f>(M8/C8)^0.1-1</f>
        <v>4.8389384987308715E-2</v>
      </c>
      <c r="D60" s="282">
        <f>(D8-C8)/C8</f>
        <v>2.6027392338480702E-2</v>
      </c>
      <c r="E60" s="282">
        <f>(E8-D8)/D8</f>
        <v>5.1138056820374353E-2</v>
      </c>
      <c r="F60" s="282">
        <f>(F8-E8)/E8</f>
        <v>5.3977098585618485E-2</v>
      </c>
      <c r="G60" s="282">
        <f>(G8-F8)/F8</f>
        <v>4.4751800151781325E-2</v>
      </c>
      <c r="H60" s="282">
        <f>(H8-G8)/G8</f>
        <v>4.1843740971063532E-2</v>
      </c>
      <c r="I60" s="282">
        <f>(I8-H8)/H8</f>
        <v>4.5754029224198883E-2</v>
      </c>
      <c r="J60" s="282">
        <f>(J8-I8)/I8</f>
        <v>4.3083804517032309E-2</v>
      </c>
      <c r="K60" s="282">
        <f>(K8-J8)/J8</f>
        <v>0.10647173013932598</v>
      </c>
      <c r="L60" s="282">
        <f>(L8-K8)/K8</f>
        <v>3.1953064192680465E-2</v>
      </c>
      <c r="M60" s="282">
        <f>(M8-L8)/L8</f>
        <v>4.0906040910004431E-2</v>
      </c>
      <c r="N60" s="281">
        <f>(N8-M8)/M8</f>
        <v>7.4971783415793539E-2</v>
      </c>
      <c r="O60" s="282">
        <f>(O8-N8)/N8</f>
        <v>5.199269058548249E-2</v>
      </c>
      <c r="P60" s="282">
        <f>(P8-O8)/O8</f>
        <v>4.8793202686252493E-2</v>
      </c>
      <c r="Q60" s="282">
        <f>(Q8-P8)/P8</f>
        <v>5.0063208594404753E-2</v>
      </c>
      <c r="R60" s="282">
        <f>(R8-Q8)/Q8</f>
        <v>5.9306949550371614E-2</v>
      </c>
      <c r="S60" s="282">
        <f>(S8-R8)/R8</f>
        <v>5.5262451526064224E-2</v>
      </c>
      <c r="T60" s="282">
        <f>(T8-S8)/S8</f>
        <v>5.7831221790364054E-2</v>
      </c>
      <c r="U60" s="282">
        <f>(U8-T8)/T8</f>
        <v>5.4287556336767566E-2</v>
      </c>
      <c r="V60" s="282">
        <f>(V8-U8)/U8</f>
        <v>5.4174983280216651E-2</v>
      </c>
      <c r="W60" s="283">
        <f>(W8-V8)/V8</f>
        <v>5.4406027606916929E-2</v>
      </c>
      <c r="X60" s="283">
        <f>(W8/M8)^0.1-1</f>
        <v>5.6086144188501885E-2</v>
      </c>
    </row>
    <row r="61" spans="1:34" x14ac:dyDescent="0.25">
      <c r="A61" s="5" t="s">
        <v>15</v>
      </c>
      <c r="B61" s="94">
        <f>(M9/B9)^0.05-1</f>
        <v>5.2384827797523403E-2</v>
      </c>
      <c r="C61" s="96">
        <f>(M9/C9)^0.1-1</f>
        <v>4.9480169783157724E-2</v>
      </c>
      <c r="D61" s="95">
        <f>(D9-C9)/C9</f>
        <v>2.7666893502879004E-2</v>
      </c>
      <c r="E61" s="95">
        <f>(E9-D9)/D9</f>
        <v>5.5557309340563986E-2</v>
      </c>
      <c r="F61" s="95">
        <f>(F9-E9)/E9</f>
        <v>5.5753642799792551E-2</v>
      </c>
      <c r="G61" s="95">
        <f>(G9-F9)/F9</f>
        <v>4.6149759851551959E-2</v>
      </c>
      <c r="H61" s="95">
        <f>(H9-G9)/G9</f>
        <v>3.9475038091849192E-2</v>
      </c>
      <c r="I61" s="95">
        <f>(I9-H9)/H9</f>
        <v>4.5537596842208462E-2</v>
      </c>
      <c r="J61" s="95">
        <f>(J9-I9)/I9</f>
        <v>4.4174765676592835E-2</v>
      </c>
      <c r="K61" s="95">
        <f>(K9-J9)/J9</f>
        <v>0.11223552839861672</v>
      </c>
      <c r="L61" s="95">
        <f>(L9-K9)/K9</f>
        <v>3.0152240192218464E-2</v>
      </c>
      <c r="M61" s="95">
        <f>(M9-L9)/L9</f>
        <v>4.0463021127844133E-2</v>
      </c>
      <c r="N61" s="94">
        <f>(N9-M9)/M9</f>
        <v>7.4977694881042833E-2</v>
      </c>
      <c r="O61" s="95">
        <f>(O9-N9)/N9</f>
        <v>5.2021851411888635E-2</v>
      </c>
      <c r="P61" s="95">
        <f>(P9-O9)/O9</f>
        <v>4.8675876649883813E-2</v>
      </c>
      <c r="Q61" s="95">
        <f>(Q9-P9)/P9</f>
        <v>5.0012091821599984E-2</v>
      </c>
      <c r="R61" s="95">
        <f>(R9-Q9)/Q9</f>
        <v>5.9932538453422002E-2</v>
      </c>
      <c r="S61" s="95">
        <f>(S9-R9)/R9</f>
        <v>5.5694709818760561E-2</v>
      </c>
      <c r="T61" s="95">
        <f>(T9-S9)/S9</f>
        <v>5.8399401771870488E-2</v>
      </c>
      <c r="U61" s="95">
        <f>(U9-T9)/T9</f>
        <v>5.4646041578450925E-2</v>
      </c>
      <c r="V61" s="95">
        <f>(V9-U9)/U9</f>
        <v>5.4573575201622149E-2</v>
      </c>
      <c r="W61" s="96">
        <f>(W9-V9)/V9</f>
        <v>5.4818284475904894E-2</v>
      </c>
      <c r="X61" s="96">
        <f>(W9/M9)^0.1-1</f>
        <v>5.635215067490873E-2</v>
      </c>
    </row>
    <row r="62" spans="1:34" x14ac:dyDescent="0.25">
      <c r="A62" s="91" t="s">
        <v>16</v>
      </c>
      <c r="B62" s="92">
        <f>(M10/B10)^0.05-1</f>
        <v>5.1171705104595011E-2</v>
      </c>
      <c r="C62" s="93">
        <f>(M10/C10)^0.1-1</f>
        <v>4.6741277508957735E-2</v>
      </c>
      <c r="D62" s="81">
        <f>(D10-C10)/C10</f>
        <v>2.4872964902425267E-2</v>
      </c>
      <c r="E62" s="81">
        <f>(E10-D10)/D10</f>
        <v>5.0604289601544221E-2</v>
      </c>
      <c r="F62" s="81">
        <f>(F10-E10)/E10</f>
        <v>5.8057825068085427E-2</v>
      </c>
      <c r="G62" s="81">
        <f>(G10-F10)/F10</f>
        <v>4.5197964164872095E-2</v>
      </c>
      <c r="H62" s="81">
        <f>(H10-G10)/G10</f>
        <v>3.8501380597469166E-2</v>
      </c>
      <c r="I62" s="81">
        <f>(I10-H10)/H10</f>
        <v>3.993030662328341E-2</v>
      </c>
      <c r="J62" s="81">
        <f>(J10-I10)/I10</f>
        <v>5.1059798901538549E-2</v>
      </c>
      <c r="K62" s="81">
        <f>(K10-J10)/J10</f>
        <v>6.4350433261025936E-2</v>
      </c>
      <c r="L62" s="81">
        <f>(L10-K10)/K10</f>
        <v>5.518672690911778E-2</v>
      </c>
      <c r="M62" s="81">
        <f>(M10-L10)/L10</f>
        <v>4.021626727247566E-2</v>
      </c>
      <c r="N62" s="92">
        <f>(N10-M10)/M10</f>
        <v>9.0006073284297133E-2</v>
      </c>
      <c r="O62" s="81">
        <f>(O10-N10)/N10</f>
        <v>5.274775890248138E-2</v>
      </c>
      <c r="P62" s="81">
        <f>(P10-O10)/O10</f>
        <v>4.9182043871785944E-2</v>
      </c>
      <c r="Q62" s="81">
        <f>(Q10-P10)/P10</f>
        <v>5.0920243060483435E-2</v>
      </c>
      <c r="R62" s="81">
        <f>(R10-Q10)/Q10</f>
        <v>6.0819753689032301E-2</v>
      </c>
      <c r="S62" s="81">
        <f>(S10-R10)/R10</f>
        <v>5.6415541895969701E-2</v>
      </c>
      <c r="T62" s="81">
        <f>(T10-S10)/S10</f>
        <v>5.9108844225065925E-2</v>
      </c>
      <c r="U62" s="81">
        <f>(U10-T10)/T10</f>
        <v>5.4888981276425525E-2</v>
      </c>
      <c r="V62" s="81">
        <f>(V10-U10)/U10</f>
        <v>5.4858178632203006E-2</v>
      </c>
      <c r="W62" s="93">
        <f>(W10-V10)/V10</f>
        <v>5.5151195618568939E-2</v>
      </c>
      <c r="X62" s="93">
        <f>(W10/M10)^0.1-1</f>
        <v>5.8353219056081596E-2</v>
      </c>
    </row>
    <row r="63" spans="1:34" x14ac:dyDescent="0.25">
      <c r="A63" s="88" t="s">
        <v>17</v>
      </c>
      <c r="B63" s="92">
        <f>(M11/B11)^0.05-1</f>
        <v>5.2552507477243715E-2</v>
      </c>
      <c r="C63" s="93">
        <f>(M11/C11)^0.1-1</f>
        <v>4.4350668975795982E-2</v>
      </c>
      <c r="D63" s="81">
        <f>(D11-C11)/C11</f>
        <v>3.2844021649991818E-2</v>
      </c>
      <c r="E63" s="81">
        <f>(E11-D11)/D11</f>
        <v>3.7187749502648845E-2</v>
      </c>
      <c r="F63" s="81">
        <f>(F11-E11)/E11</f>
        <v>5.1508411250725715E-2</v>
      </c>
      <c r="G63" s="81">
        <f>(G11-F11)/F11</f>
        <v>4.6944753688429597E-2</v>
      </c>
      <c r="H63" s="81">
        <f>(H11-G11)/G11</f>
        <v>4.0739889395189119E-2</v>
      </c>
      <c r="I63" s="81">
        <f>(I11-H11)/H11</f>
        <v>4.1832624955919724E-2</v>
      </c>
      <c r="J63" s="81">
        <f>(J11-I11)/I11</f>
        <v>6.3147458976821114E-2</v>
      </c>
      <c r="K63" s="81">
        <f>(K11-J11)/J11</f>
        <v>6.2339187852048193E-2</v>
      </c>
      <c r="L63" s="81">
        <f>(L11-K11)/K11</f>
        <v>4.5179012520939282E-2</v>
      </c>
      <c r="M63" s="81">
        <f>(M11-L11)/L11</f>
        <v>2.2462329493277092E-2</v>
      </c>
      <c r="N63" s="92">
        <f>(N11-M11)/M11</f>
        <v>0.10084951465267024</v>
      </c>
      <c r="O63" s="81">
        <f>(O11-N11)/N11</f>
        <v>4.556397197486553E-2</v>
      </c>
      <c r="P63" s="81">
        <f>(P11-O11)/O11</f>
        <v>4.7792837646437249E-2</v>
      </c>
      <c r="Q63" s="81">
        <f>(Q11-P11)/P11</f>
        <v>4.60369387198118E-2</v>
      </c>
      <c r="R63" s="81">
        <f>(R11-Q11)/Q11</f>
        <v>5.8674457323572397E-2</v>
      </c>
      <c r="S63" s="81">
        <f>(S11-R11)/R11</f>
        <v>5.6879166445635176E-2</v>
      </c>
      <c r="T63" s="81">
        <f>(T11-S11)/S11</f>
        <v>5.7821951971892036E-2</v>
      </c>
      <c r="U63" s="81">
        <f>(U11-T11)/T11</f>
        <v>5.3873969341970397E-2</v>
      </c>
      <c r="V63" s="81">
        <f>(V11-U11)/U11</f>
        <v>5.3274965399928077E-2</v>
      </c>
      <c r="W63" s="93">
        <f>(W11-V11)/V11</f>
        <v>5.3661588332075495E-2</v>
      </c>
      <c r="X63" s="93">
        <f>(W11/M11)^0.1-1</f>
        <v>5.7336670464744444E-2</v>
      </c>
    </row>
    <row r="64" spans="1:34" x14ac:dyDescent="0.25">
      <c r="A64" s="88" t="s">
        <v>18</v>
      </c>
      <c r="B64" s="92">
        <f>(M12/B12)^0.05-1</f>
        <v>4.9315501199321155E-2</v>
      </c>
      <c r="C64" s="93">
        <f>(M12/C12)^0.1-1</f>
        <v>4.8257019671145596E-2</v>
      </c>
      <c r="D64" s="81">
        <f>(D12-C12)/C12</f>
        <v>1.9082382667497243E-2</v>
      </c>
      <c r="E64" s="81">
        <f>(E12-D12)/D12</f>
        <v>4.9972670886176219E-2</v>
      </c>
      <c r="F64" s="81">
        <f>(F12-E12)/E12</f>
        <v>6.2039394682409522E-2</v>
      </c>
      <c r="G64" s="81">
        <f>(G12-F12)/F12</f>
        <v>5.9617060372425985E-2</v>
      </c>
      <c r="H64" s="81">
        <f>(H12-G12)/G12</f>
        <v>4.7469323268281502E-2</v>
      </c>
      <c r="I64" s="81">
        <f>(I12-H12)/H12</f>
        <v>4.3296688292432182E-2</v>
      </c>
      <c r="J64" s="81">
        <f>(J12-I12)/I12</f>
        <v>4.5269622954222176E-2</v>
      </c>
      <c r="K64" s="81">
        <f>(K12-J12)/J12</f>
        <v>5.2609390146205769E-2</v>
      </c>
      <c r="L64" s="81">
        <f>(L12-K12)/K12</f>
        <v>7.8339502151729606E-2</v>
      </c>
      <c r="M64" s="81">
        <f>(M12-L12)/L12</f>
        <v>2.6126043055360468E-2</v>
      </c>
      <c r="N64" s="92">
        <f>(N12-M12)/M12</f>
        <v>8.594055747314662E-2</v>
      </c>
      <c r="O64" s="81">
        <f>(O12-N12)/N12</f>
        <v>5.1996733335292609E-2</v>
      </c>
      <c r="P64" s="81">
        <f>(P12-O12)/O12</f>
        <v>4.7910860642933123E-2</v>
      </c>
      <c r="Q64" s="81">
        <f>(Q12-P12)/P12</f>
        <v>4.5741404589363488E-2</v>
      </c>
      <c r="R64" s="81">
        <f>(R12-Q12)/Q12</f>
        <v>5.8014735626123227E-2</v>
      </c>
      <c r="S64" s="81">
        <f>(S12-R12)/R12</f>
        <v>4.9934882706444715E-2</v>
      </c>
      <c r="T64" s="81">
        <f>(T12-S12)/S12</f>
        <v>5.6943950422396319E-2</v>
      </c>
      <c r="U64" s="81">
        <f>(U12-T12)/T12</f>
        <v>5.2023108176594335E-2</v>
      </c>
      <c r="V64" s="81">
        <f>(V12-U12)/U12</f>
        <v>5.2338786500939115E-2</v>
      </c>
      <c r="W64" s="93">
        <f>(W12-V12)/V12</f>
        <v>5.2222749213856293E-2</v>
      </c>
      <c r="X64" s="93">
        <f>(W12/M12)^0.1-1</f>
        <v>5.5252445394249117E-2</v>
      </c>
    </row>
    <row r="65" spans="1:24" x14ac:dyDescent="0.25">
      <c r="A65" s="89" t="s">
        <v>19</v>
      </c>
      <c r="B65" s="92">
        <f>(M13/B13)^0.05-1</f>
        <v>4.9343330680961639E-2</v>
      </c>
      <c r="C65" s="93">
        <f>(M13/C13)^0.1-1</f>
        <v>4.7350708897679006E-2</v>
      </c>
      <c r="D65" s="81">
        <f>(D13-C13)/C13</f>
        <v>1.9607913527019384E-2</v>
      </c>
      <c r="E65" s="81">
        <f>(E13-D13)/D13</f>
        <v>5.315414596705189E-2</v>
      </c>
      <c r="F65" s="81">
        <f>(F13-E13)/E13</f>
        <v>6.5371757154319254E-2</v>
      </c>
      <c r="G65" s="81">
        <f>(G13-F13)/F13</f>
        <v>6.1755901014830229E-2</v>
      </c>
      <c r="H65" s="81">
        <f>(H13-G13)/G13</f>
        <v>4.8328082422551627E-2</v>
      </c>
      <c r="I65" s="81">
        <f>(I13-H13)/H13</f>
        <v>3.7715742051163459E-2</v>
      </c>
      <c r="J65" s="81">
        <f>(J13-I13)/I13</f>
        <v>4.2910042272959352E-2</v>
      </c>
      <c r="K65" s="81">
        <f>(K13-J13)/J13</f>
        <v>6.6121181571773491E-2</v>
      </c>
      <c r="L65" s="81">
        <f>(L13-K13)/K13</f>
        <v>5.2919774911364528E-2</v>
      </c>
      <c r="M65" s="81">
        <f>(M13-L13)/L13</f>
        <v>2.6705714995161594E-2</v>
      </c>
      <c r="N65" s="92">
        <f>(N13-M13)/M13</f>
        <v>8.3938141207475933E-2</v>
      </c>
      <c r="O65" s="81">
        <f>(O13-N13)/N13</f>
        <v>4.9431410021821991E-2</v>
      </c>
      <c r="P65" s="81">
        <f>(P13-O13)/O13</f>
        <v>4.8481031019196492E-2</v>
      </c>
      <c r="Q65" s="81">
        <f>(Q13-P13)/P13</f>
        <v>4.710916712781512E-2</v>
      </c>
      <c r="R65" s="81">
        <f>(R13-Q13)/Q13</f>
        <v>5.9732935644657488E-2</v>
      </c>
      <c r="S65" s="81">
        <f>(S13-R13)/R13</f>
        <v>5.0906016771130456E-2</v>
      </c>
      <c r="T65" s="81">
        <f>(T13-S13)/S13</f>
        <v>5.8683290619611715E-2</v>
      </c>
      <c r="U65" s="81">
        <f>(U13-T13)/T13</f>
        <v>5.2956725566316268E-2</v>
      </c>
      <c r="V65" s="81">
        <f>(V13-U13)/U13</f>
        <v>5.3362111129819992E-2</v>
      </c>
      <c r="W65" s="93">
        <f>(W13-V13)/V13</f>
        <v>5.3294655448973063E-2</v>
      </c>
      <c r="X65" s="93">
        <f>(W13/M13)^0.1-1</f>
        <v>5.5741409301739209E-2</v>
      </c>
    </row>
    <row r="66" spans="1:24" x14ac:dyDescent="0.25">
      <c r="A66" s="89" t="s">
        <v>20</v>
      </c>
      <c r="B66" s="92">
        <f>(M14/B14)^0.05-1</f>
        <v>4.1252315594747069E-2</v>
      </c>
      <c r="C66" s="93">
        <f>(M14/C14)^0.1-1</f>
        <v>4.1838294474821014E-2</v>
      </c>
      <c r="D66" s="81">
        <f>(D14-C14)/C14</f>
        <v>1.5278030993618978E-2</v>
      </c>
      <c r="E66" s="81">
        <f>(E14-D14)/D14</f>
        <v>2.9790978307714388E-2</v>
      </c>
      <c r="F66" s="81">
        <f>(F14-E14)/E14</f>
        <v>4.592219296563025E-2</v>
      </c>
      <c r="G66" s="81">
        <f>(G14-F14)/F14</f>
        <v>5.1983561324097032E-2</v>
      </c>
      <c r="H66" s="81">
        <f>(H14-G14)/G14</f>
        <v>3.9065904894728137E-2</v>
      </c>
      <c r="I66" s="81">
        <f>(I14-H14)/H14</f>
        <v>4.7755229662845941E-2</v>
      </c>
      <c r="J66" s="81">
        <f>(J14-I14)/I14</f>
        <v>4.5636841377402711E-2</v>
      </c>
      <c r="K66" s="81">
        <f>(K14-J14)/J14</f>
        <v>-2.9347273752427485E-2</v>
      </c>
      <c r="L66" s="81">
        <f>(L14-K14)/K14</f>
        <v>0.1819668251543641</v>
      </c>
      <c r="M66" s="81">
        <f>(M14-L14)/L14</f>
        <v>2.78490689674004E-3</v>
      </c>
      <c r="N66" s="92">
        <f>(N14-M14)/M14</f>
        <v>6.5484401849028165E-2</v>
      </c>
      <c r="O66" s="81">
        <f>(O14-N14)/N14</f>
        <v>5.1675477998171612E-2</v>
      </c>
      <c r="P66" s="81">
        <f>(P14-O14)/O14</f>
        <v>4.5491606326167972E-2</v>
      </c>
      <c r="Q66" s="81">
        <f>(Q14-P14)/P14</f>
        <v>4.0067347023096361E-2</v>
      </c>
      <c r="R66" s="81">
        <f>(R14-Q14)/Q14</f>
        <v>4.9001400323762774E-2</v>
      </c>
      <c r="S66" s="81">
        <f>(S14-R14)/R14</f>
        <v>4.6471005917159795E-2</v>
      </c>
      <c r="T66" s="81">
        <f>(T14-S14)/S14</f>
        <v>4.7913076126242196E-2</v>
      </c>
      <c r="U66" s="81">
        <f>(U14-T14)/T14</f>
        <v>4.8131089230291101E-2</v>
      </c>
      <c r="V66" s="81">
        <f>(V14-U14)/U14</f>
        <v>4.7889493387806938E-2</v>
      </c>
      <c r="W66" s="93">
        <f>(W14-V14)/V14</f>
        <v>4.7272998816995808E-2</v>
      </c>
      <c r="X66" s="93">
        <f>(W14/M14)^0.1-1</f>
        <v>4.89216221762514E-2</v>
      </c>
    </row>
    <row r="67" spans="1:24" x14ac:dyDescent="0.25">
      <c r="A67" s="89" t="s">
        <v>21</v>
      </c>
      <c r="B67" s="92">
        <f>(M15/B15)^0.05-1</f>
        <v>6.0610256935179629E-2</v>
      </c>
      <c r="C67" s="93">
        <f>(M15/C15)^0.1-1</f>
        <v>6.2851804795761357E-2</v>
      </c>
      <c r="D67" s="81">
        <f>(D15-C15)/C15</f>
        <v>2.0712033390466948E-2</v>
      </c>
      <c r="E67" s="81">
        <f>(E15-D15)/D15</f>
        <v>5.5619648259242149E-2</v>
      </c>
      <c r="F67" s="81">
        <f>(F15-E15)/E15</f>
        <v>6.0278563709001698E-2</v>
      </c>
      <c r="G67" s="81">
        <f>(G15-F15)/F15</f>
        <v>5.4492355265418263E-2</v>
      </c>
      <c r="H67" s="81">
        <f>(H15-G15)/G15</f>
        <v>5.2675594365340639E-2</v>
      </c>
      <c r="I67" s="81">
        <f>(I15-H15)/H15</f>
        <v>7.8113554058376208E-2</v>
      </c>
      <c r="J67" s="81">
        <f>(J15-I15)/I15</f>
        <v>6.1410224510498226E-2</v>
      </c>
      <c r="K67" s="81">
        <f>(K15-J15)/J15</f>
        <v>6.5232483703149366E-2</v>
      </c>
      <c r="L67" s="81">
        <f>(L15-K15)/K15</f>
        <v>0.13214158752729682</v>
      </c>
      <c r="M67" s="81">
        <f>(M15-L15)/L15</f>
        <v>5.1152080623214941E-2</v>
      </c>
      <c r="N67" s="92">
        <f>(N15-M15)/M15</f>
        <v>0.12258890469416799</v>
      </c>
      <c r="O67" s="81">
        <f>(O15-N15)/N15</f>
        <v>6.7943941813021033E-2</v>
      </c>
      <c r="P67" s="81">
        <f>(P15-O15)/O15</f>
        <v>4.7164214523018444E-2</v>
      </c>
      <c r="Q67" s="81">
        <f>(Q15-P15)/P15</f>
        <v>4.3787887371820371E-2</v>
      </c>
      <c r="R67" s="81">
        <f>(R15-Q15)/Q15</f>
        <v>5.7561102698125748E-2</v>
      </c>
      <c r="S67" s="81">
        <f>(S15-R15)/R15</f>
        <v>4.7853667549424217E-2</v>
      </c>
      <c r="T67" s="81">
        <f>(T15-S15)/S15</f>
        <v>5.623800007836683E-2</v>
      </c>
      <c r="U67" s="81">
        <f>(U15-T15)/T15</f>
        <v>5.0563412937630399E-2</v>
      </c>
      <c r="V67" s="81">
        <f>(V15-U15)/U15</f>
        <v>5.0910599680429353E-2</v>
      </c>
      <c r="W67" s="93">
        <f>(W15-V15)/V15</f>
        <v>5.1006350593058053E-2</v>
      </c>
      <c r="X67" s="93">
        <f>(W15/M15)^0.1-1</f>
        <v>5.9340930231409184E-2</v>
      </c>
    </row>
    <row r="68" spans="1:24" x14ac:dyDescent="0.25">
      <c r="A68" s="88" t="s">
        <v>22</v>
      </c>
      <c r="B68" s="92">
        <f>(M16/B16)^0.05-1</f>
        <v>3.588311114853826E-2</v>
      </c>
      <c r="C68" s="93">
        <f>(M16/C16)^0.1-1</f>
        <v>2.6436364353981334E-2</v>
      </c>
      <c r="D68" s="81">
        <f>(D16-C16)/C16</f>
        <v>9.4474080710184177E-3</v>
      </c>
      <c r="E68" s="81">
        <f>(E16-D16)/D16</f>
        <v>2.5649817795527569E-2</v>
      </c>
      <c r="F68" s="81">
        <f>(F16-E16)/E16</f>
        <v>2.755835829798936E-2</v>
      </c>
      <c r="G68" s="81">
        <f>(G16-F16)/F16</f>
        <v>3.3173208806211156E-2</v>
      </c>
      <c r="H68" s="81">
        <f>(H16-G16)/G16</f>
        <v>8.8111983106209362E-3</v>
      </c>
      <c r="I68" s="81">
        <f>(I16-H16)/H16</f>
        <v>2.5743665075284718E-2</v>
      </c>
      <c r="J68" s="81">
        <f>(J16-I16)/I16</f>
        <v>3.9018772451159325E-2</v>
      </c>
      <c r="K68" s="81">
        <f>(K16-J16)/J16</f>
        <v>0.12820100502512566</v>
      </c>
      <c r="L68" s="81">
        <f>(L16-K16)/K16</f>
        <v>-7.7990104251506751E-2</v>
      </c>
      <c r="M68" s="81">
        <f>(M16-L16)/L16</f>
        <v>5.5999381649339965E-2</v>
      </c>
      <c r="N68" s="92">
        <f>(N16-M16)/M16</f>
        <v>9.45051497882574E-2</v>
      </c>
      <c r="O68" s="81">
        <f>(O16-N16)/N16</f>
        <v>3.3251172699741025E-2</v>
      </c>
      <c r="P68" s="81">
        <f>(P16-O16)/O16</f>
        <v>4.1219193091300912E-2</v>
      </c>
      <c r="Q68" s="81">
        <f>(Q16-P16)/P16</f>
        <v>5.4852301940743108E-2</v>
      </c>
      <c r="R68" s="81">
        <f>(R16-Q16)/Q16</f>
        <v>6.4875808685184222E-2</v>
      </c>
      <c r="S68" s="81">
        <f>(S16-R16)/R16</f>
        <v>6.0630854974504912E-2</v>
      </c>
      <c r="T68" s="81">
        <f>(T16-S16)/S16</f>
        <v>5.9758729022953046E-2</v>
      </c>
      <c r="U68" s="81">
        <f>(U16-T16)/T16</f>
        <v>5.7138034350339879E-2</v>
      </c>
      <c r="V68" s="81">
        <f>(V16-U16)/U16</f>
        <v>5.8064880976141944E-2</v>
      </c>
      <c r="W68" s="93">
        <f>(W16-V16)/V16</f>
        <v>6.0691615288602632E-2</v>
      </c>
      <c r="X68" s="93">
        <f>(W16/M16)^0.1-1</f>
        <v>5.8390880276028234E-2</v>
      </c>
    </row>
    <row r="69" spans="1:24" x14ac:dyDescent="0.25">
      <c r="A69" s="88" t="s">
        <v>33</v>
      </c>
      <c r="B69" s="92">
        <f>(M17/B17)^0.05-1</f>
        <v>6.678816646997654E-2</v>
      </c>
      <c r="C69" s="93">
        <f>(M17/C17)^0.1-1</f>
        <v>5.4610874915882235E-2</v>
      </c>
      <c r="D69" s="81">
        <f>(D17-C17)/C17</f>
        <v>3.7002407910241432E-2</v>
      </c>
      <c r="E69" s="81">
        <f>(E17-D17)/D17</f>
        <v>4.6427468659297227E-2</v>
      </c>
      <c r="F69" s="81">
        <f>(F17-E17)/E17</f>
        <v>5.8129927765450132E-2</v>
      </c>
      <c r="G69" s="81">
        <f>(G17-F17)/F17</f>
        <v>4.6559359278965658E-2</v>
      </c>
      <c r="H69" s="81">
        <f>(H17-G17)/G17</f>
        <v>5.9068671860844378E-2</v>
      </c>
      <c r="I69" s="81">
        <f>(I17-H17)/H17</f>
        <v>6.2265385195994685E-2</v>
      </c>
      <c r="J69" s="81">
        <f>(J17-I17)/I17</f>
        <v>6.5048506897074421E-2</v>
      </c>
      <c r="K69" s="81">
        <f>(K17-J17)/J17</f>
        <v>0.11246419612517568</v>
      </c>
      <c r="L69" s="81">
        <f>(L17-K17)/K17</f>
        <v>2.7506576790525747E-3</v>
      </c>
      <c r="M69" s="81">
        <f>(M17-L17)/L17</f>
        <v>5.9559028746860122E-2</v>
      </c>
      <c r="N69" s="92">
        <f>(N17-M17)/M17</f>
        <v>9.2960248054547945E-2</v>
      </c>
      <c r="O69" s="81">
        <f>(O17-N17)/N17</f>
        <v>6.5855976202608302E-2</v>
      </c>
      <c r="P69" s="81">
        <f>(P17-O17)/O17</f>
        <v>6.2232702370954261E-2</v>
      </c>
      <c r="Q69" s="81">
        <f>(Q17-P17)/P17</f>
        <v>7.947793191950038E-2</v>
      </c>
      <c r="R69" s="81">
        <f>(R17-Q17)/Q17</f>
        <v>8.267461448749501E-2</v>
      </c>
      <c r="S69" s="81">
        <f>(S17-R17)/R17</f>
        <v>8.0196705955819222E-2</v>
      </c>
      <c r="T69" s="81">
        <f>(T17-S17)/S17</f>
        <v>8.1290707981654886E-2</v>
      </c>
      <c r="U69" s="81">
        <f>(U17-T17)/T17</f>
        <v>7.8489641345511341E-2</v>
      </c>
      <c r="V69" s="81">
        <f>(V17-U17)/U17</f>
        <v>7.9626714917770597E-2</v>
      </c>
      <c r="W69" s="93">
        <f>(W17-V17)/V17</f>
        <v>8.1900345141615191E-2</v>
      </c>
      <c r="X69" s="93">
        <f>(W17/M17)^0.1-1</f>
        <v>7.843915154826786E-2</v>
      </c>
    </row>
    <row r="70" spans="1:24" x14ac:dyDescent="0.25">
      <c r="A70" s="88" t="s">
        <v>23</v>
      </c>
      <c r="B70" s="92">
        <f>(M18/B18)^0.05-1</f>
        <v>6.0590327135373601E-2</v>
      </c>
      <c r="C70" s="93">
        <f>(M18/C18)^0.1-1</f>
        <v>5.9652966311644073E-2</v>
      </c>
      <c r="D70" s="81">
        <f>(D18-C18)/C18</f>
        <v>3.9624035105504635E-2</v>
      </c>
      <c r="E70" s="81">
        <f>(E18-D18)/D18</f>
        <v>5.3959740892944308E-2</v>
      </c>
      <c r="F70" s="81">
        <f>(F18-E18)/E18</f>
        <v>8.4802104191862071E-2</v>
      </c>
      <c r="G70" s="81">
        <f>(G18-F18)/F18</f>
        <v>6.1444175718402258E-2</v>
      </c>
      <c r="H70" s="81">
        <f>(H18-G18)/G18</f>
        <v>5.598186357505662E-2</v>
      </c>
      <c r="I70" s="81">
        <f>(I18-H18)/H18</f>
        <v>3.2311714287267139E-2</v>
      </c>
      <c r="J70" s="81">
        <f>(J18-I18)/I18</f>
        <v>2.5635220655596154E-2</v>
      </c>
      <c r="K70" s="81">
        <f>(K18-J18)/J18</f>
        <v>8.0902244831958389E-2</v>
      </c>
      <c r="L70" s="81">
        <f>(L18-K18)/K18</f>
        <v>6.7262529504233948E-2</v>
      </c>
      <c r="M70" s="81">
        <f>(M18-L18)/L18</f>
        <v>9.6909124889865847E-2</v>
      </c>
      <c r="N70" s="92">
        <f>(N18-M18)/M18</f>
        <v>8.1613280109044978E-2</v>
      </c>
      <c r="O70" s="81">
        <f>(O18-N18)/N18</f>
        <v>6.5373450052883877E-2</v>
      </c>
      <c r="P70" s="81">
        <f>(P18-O18)/O18</f>
        <v>6.6023122526861142E-2</v>
      </c>
      <c r="Q70" s="81">
        <f>(Q18-P18)/P18</f>
        <v>6.459911626586011E-2</v>
      </c>
      <c r="R70" s="81">
        <f>(R18-Q18)/Q18</f>
        <v>6.6383966100748454E-2</v>
      </c>
      <c r="S70" s="81">
        <f>(S18-R18)/R18</f>
        <v>6.2114746325272668E-2</v>
      </c>
      <c r="T70" s="81">
        <f>(T18-S18)/S18</f>
        <v>6.4748575810692433E-2</v>
      </c>
      <c r="U70" s="81">
        <f>(U18-T18)/T18</f>
        <v>6.4234838371132849E-2</v>
      </c>
      <c r="V70" s="81">
        <f>(V18-U18)/U18</f>
        <v>6.4258833595579781E-2</v>
      </c>
      <c r="W70" s="93">
        <f>(W18-V18)/V18</f>
        <v>6.5245878556228515E-2</v>
      </c>
      <c r="X70" s="93">
        <f>(W18/M18)^0.1-1</f>
        <v>6.6447134777386729E-2</v>
      </c>
    </row>
    <row r="71" spans="1:24" x14ac:dyDescent="0.25">
      <c r="A71" s="88" t="s">
        <v>24</v>
      </c>
      <c r="B71" s="92">
        <f>(M19/B19)^0.05-1</f>
        <v>5.1050444058856614E-2</v>
      </c>
      <c r="C71" s="93">
        <f>(M19/C19)^0.1-1</f>
        <v>4.992359893055931E-2</v>
      </c>
      <c r="D71" s="81">
        <f>(D19-C19)/C19</f>
        <v>1.5445350625781451E-2</v>
      </c>
      <c r="E71" s="81">
        <f>(E19-D19)/D19</f>
        <v>9.4774295670084094E-2</v>
      </c>
      <c r="F71" s="81">
        <f>(F19-E19)/E19</f>
        <v>6.7002125234547197E-2</v>
      </c>
      <c r="G71" s="81">
        <f>(G19-F19)/F19</f>
        <v>1.0656261515712719E-2</v>
      </c>
      <c r="H71" s="81">
        <f>(H19-G19)/G19</f>
        <v>1.4243153616980942E-2</v>
      </c>
      <c r="I71" s="81">
        <f>(I19-H19)/H19</f>
        <v>3.1499216160071702E-2</v>
      </c>
      <c r="J71" s="81">
        <f>(J19-I19)/I19</f>
        <v>4.5464070568460913E-2</v>
      </c>
      <c r="K71" s="81">
        <f>(K19-J19)/J19</f>
        <v>5.3072213149688359E-2</v>
      </c>
      <c r="L71" s="81">
        <f>(L19-K19)/K19</f>
        <v>9.1149882190770748E-2</v>
      </c>
      <c r="M71" s="81">
        <f>(M19-L19)/L19</f>
        <v>8.034983088691644E-2</v>
      </c>
      <c r="N71" s="92">
        <f>(N19-M19)/M19</f>
        <v>7.4645840592149404E-2</v>
      </c>
      <c r="O71" s="81">
        <f>(O19-N19)/N19</f>
        <v>6.9350165431989491E-2</v>
      </c>
      <c r="P71" s="81">
        <f>(P19-O19)/O19</f>
        <v>4.7430017466977586E-2</v>
      </c>
      <c r="Q71" s="81">
        <f>(Q19-P19)/P19</f>
        <v>5.8881505559148443E-2</v>
      </c>
      <c r="R71" s="81">
        <f>(R19-Q19)/Q19</f>
        <v>6.243749183226608E-2</v>
      </c>
      <c r="S71" s="81">
        <f>(S19-R19)/R19</f>
        <v>5.8657703294992897E-2</v>
      </c>
      <c r="T71" s="81">
        <f>(T19-S19)/S19</f>
        <v>5.817005707456694E-2</v>
      </c>
      <c r="U71" s="81">
        <f>(U19-T19)/T19</f>
        <v>5.2086111042640902E-2</v>
      </c>
      <c r="V71" s="81">
        <f>(V19-U19)/U19</f>
        <v>5.1838638566149481E-2</v>
      </c>
      <c r="W71" s="93">
        <f>(W19-V19)/V19</f>
        <v>5.0923015084738316E-2</v>
      </c>
      <c r="X71" s="93">
        <f>(W19/M19)^0.1-1</f>
        <v>5.8410990921150541E-2</v>
      </c>
    </row>
    <row r="72" spans="1:24" x14ac:dyDescent="0.25">
      <c r="A72" s="89" t="s">
        <v>25</v>
      </c>
      <c r="B72" s="92">
        <f>(M20/B20)^0.05-1</f>
        <v>4.7707764001961195E-2</v>
      </c>
      <c r="C72" s="93">
        <f>(M20/C20)^0.1-1</f>
        <v>4.6763635266450221E-2</v>
      </c>
      <c r="D72" s="81">
        <f>(D20-C20)/C20</f>
        <v>9.2608445267630454E-3</v>
      </c>
      <c r="E72" s="81">
        <f>(E20-D20)/D20</f>
        <v>0.12058170378138307</v>
      </c>
      <c r="F72" s="81">
        <f>(F20-E20)/E20</f>
        <v>7.4222781883489658E-2</v>
      </c>
      <c r="G72" s="81">
        <f>(G20-F20)/F20</f>
        <v>3.545520057650639E-3</v>
      </c>
      <c r="H72" s="81">
        <f>(H20-G20)/G20</f>
        <v>7.4968404120868267E-3</v>
      </c>
      <c r="I72" s="81">
        <f>(I20-H20)/H20</f>
        <v>2.2364348820486511E-2</v>
      </c>
      <c r="J72" s="81">
        <f>(J20-I20)/I20</f>
        <v>4.0214909168652398E-2</v>
      </c>
      <c r="K72" s="81">
        <f>(K20-J20)/J20</f>
        <v>4.4409031335636812E-2</v>
      </c>
      <c r="L72" s="81">
        <f>(L20-K20)/K20</f>
        <v>6.7952165964594954E-2</v>
      </c>
      <c r="M72" s="81">
        <f>(M20-L20)/L20</f>
        <v>8.3959354261526814E-2</v>
      </c>
      <c r="N72" s="92">
        <f>(N20-M20)/M20</f>
        <v>6.9596988376275495E-2</v>
      </c>
      <c r="O72" s="81">
        <f>(O20-N20)/N20</f>
        <v>6.7846308704735639E-2</v>
      </c>
      <c r="P72" s="81">
        <f>(P20-O20)/O20</f>
        <v>4.558475230695555E-2</v>
      </c>
      <c r="Q72" s="81">
        <f>(Q20-P20)/P20</f>
        <v>6.5500246528486933E-2</v>
      </c>
      <c r="R72" s="81">
        <f>(R20-Q20)/Q20</f>
        <v>6.6862091732319329E-2</v>
      </c>
      <c r="S72" s="81">
        <f>(S20-R20)/R20</f>
        <v>6.3047399884576458E-2</v>
      </c>
      <c r="T72" s="81">
        <f>(T20-S20)/S20</f>
        <v>6.2864274080928137E-2</v>
      </c>
      <c r="U72" s="81">
        <f>(U20-T20)/T20</f>
        <v>5.4296898214999868E-2</v>
      </c>
      <c r="V72" s="81">
        <f>(V20-U20)/U20</f>
        <v>5.4197181210303272E-2</v>
      </c>
      <c r="W72" s="93">
        <f>(W20-V20)/V20</f>
        <v>5.2756320859015389E-2</v>
      </c>
      <c r="X72" s="93">
        <f>(W20/M20)^0.1-1</f>
        <v>6.0228093477451283E-2</v>
      </c>
    </row>
    <row r="73" spans="1:24" x14ac:dyDescent="0.25">
      <c r="A73" s="89" t="s">
        <v>26</v>
      </c>
      <c r="B73" s="92">
        <f>(M21/B21)^0.05-1</f>
        <v>4.1673876152872769E-2</v>
      </c>
      <c r="C73" s="93">
        <f>(M21/C21)^0.1-1</f>
        <v>4.4828915291952098E-2</v>
      </c>
      <c r="D73" s="81">
        <f>(D21-C21)/C21</f>
        <v>2.1382833629996004E-2</v>
      </c>
      <c r="E73" s="81">
        <f>(E21-D21)/D21</f>
        <v>1.9124569980083425E-2</v>
      </c>
      <c r="F73" s="81">
        <f>(F21-E21)/E21</f>
        <v>2.7382353594350237E-2</v>
      </c>
      <c r="G73" s="81">
        <f>(G21-F21)/F21</f>
        <v>1.0505382387272428E-2</v>
      </c>
      <c r="H73" s="81">
        <f>(H21-G21)/G21</f>
        <v>1.5530076152990483E-2</v>
      </c>
      <c r="I73" s="81">
        <f>(I21-H21)/H21</f>
        <v>5.1607195517546507E-2</v>
      </c>
      <c r="J73" s="81">
        <f>(J21-I21)/I21</f>
        <v>7.0527201346046009E-2</v>
      </c>
      <c r="K73" s="81">
        <f>(K21-J21)/J21</f>
        <v>6.2307044625315444E-3</v>
      </c>
      <c r="L73" s="81">
        <f>(L21-K21)/K21</f>
        <v>0.18622856930343265</v>
      </c>
      <c r="M73" s="81">
        <f>(M21-L21)/L21</f>
        <v>5.1369272490712055E-2</v>
      </c>
      <c r="N73" s="92">
        <f>(N21-M21)/M21</f>
        <v>5.7343074399880782E-2</v>
      </c>
      <c r="O73" s="81">
        <f>(O21-N21)/N21</f>
        <v>6.1833718765863917E-2</v>
      </c>
      <c r="P73" s="81">
        <f>(P21-O21)/O21</f>
        <v>5.7197115576154395E-2</v>
      </c>
      <c r="Q73" s="81">
        <f>(Q21-P21)/P21</f>
        <v>5.6665159280474268E-2</v>
      </c>
      <c r="R73" s="81">
        <f>(R21-Q21)/Q21</f>
        <v>5.50529606866463E-2</v>
      </c>
      <c r="S73" s="81">
        <f>(S21-R21)/R21</f>
        <v>5.3723943661971842E-2</v>
      </c>
      <c r="T73" s="81">
        <f>(T21-S21)/S21</f>
        <v>5.2941679676639722E-2</v>
      </c>
      <c r="U73" s="81">
        <f>(U21-T21)/T21</f>
        <v>5.2808498106002938E-2</v>
      </c>
      <c r="V73" s="81">
        <f>(V21-U21)/U21</f>
        <v>5.2378242290366521E-2</v>
      </c>
      <c r="W73" s="93">
        <f>(W21-V21)/V21</f>
        <v>5.1595340012282338E-2</v>
      </c>
      <c r="X73" s="93">
        <f>(W21/M21)^0.1-1</f>
        <v>5.5149777379561282E-2</v>
      </c>
    </row>
    <row r="74" spans="1:24" x14ac:dyDescent="0.25">
      <c r="A74" s="89" t="s">
        <v>34</v>
      </c>
      <c r="B74" s="92">
        <f>(M22/B22)^0.05-1</f>
        <v>7.356013746756207E-2</v>
      </c>
      <c r="C74" s="93">
        <f>(M22/C22)^0.1-1</f>
        <v>6.5458628367440985E-2</v>
      </c>
      <c r="D74" s="81">
        <f>(D22-C22)/C22</f>
        <v>3.7214317220198301E-2</v>
      </c>
      <c r="E74" s="81">
        <f>(E22-D22)/D22</f>
        <v>4.1990203335905828E-2</v>
      </c>
      <c r="F74" s="81">
        <f>(F22-E22)/E22</f>
        <v>6.2245869673655238E-2</v>
      </c>
      <c r="G74" s="81">
        <f>(G22-F22)/F22</f>
        <v>4.2347918890074693E-2</v>
      </c>
      <c r="H74" s="81">
        <f>(H22-G22)/G22</f>
        <v>4.2279286289606886E-2</v>
      </c>
      <c r="I74" s="81">
        <f>(I22-H22)/H22</f>
        <v>5.6766385497982963E-2</v>
      </c>
      <c r="J74" s="81">
        <f>(J22-I22)/I22</f>
        <v>5.0953124612676981E-2</v>
      </c>
      <c r="K74" s="81">
        <f>(K22-J22)/J22</f>
        <v>0.11689644192327187</v>
      </c>
      <c r="L74" s="81">
        <f>(L22-K22)/K22</f>
        <v>0.12304524576315935</v>
      </c>
      <c r="M74" s="81">
        <f>(M22-L22)/L22</f>
        <v>8.5024163673630485E-2</v>
      </c>
      <c r="N74" s="92">
        <f>(N22-M22)/M22</f>
        <v>0.10246011733000579</v>
      </c>
      <c r="O74" s="81">
        <f>(O22-N22)/N22</f>
        <v>7.8671644723914441E-2</v>
      </c>
      <c r="P74" s="81">
        <f>(P22-O22)/O22</f>
        <v>4.8304356063366152E-2</v>
      </c>
      <c r="Q74" s="81">
        <f>(Q22-P22)/P22</f>
        <v>3.7806802304970653E-2</v>
      </c>
      <c r="R74" s="81">
        <f>(R22-Q22)/Q22</f>
        <v>5.1292012163266502E-2</v>
      </c>
      <c r="S74" s="81">
        <f>(S22-R22)/R22</f>
        <v>4.6037206931702337E-2</v>
      </c>
      <c r="T74" s="81">
        <f>(T22-S22)/S22</f>
        <v>4.4400862436504887E-2</v>
      </c>
      <c r="U74" s="81">
        <f>(U22-T22)/T22</f>
        <v>4.3644591662973298E-2</v>
      </c>
      <c r="V74" s="81">
        <f>(V22-U22)/U22</f>
        <v>4.2875502905677251E-2</v>
      </c>
      <c r="W74" s="93">
        <f>(W22-V22)/V22</f>
        <v>4.3732887538645245E-2</v>
      </c>
      <c r="X74" s="93">
        <f>(W22/M22)^0.1-1</f>
        <v>5.3748145469165953E-2</v>
      </c>
    </row>
    <row r="75" spans="1:24" x14ac:dyDescent="0.25">
      <c r="A75" s="91" t="s">
        <v>27</v>
      </c>
      <c r="B75" s="92">
        <f t="shared" ref="B75:B79" si="1">(M23/B23)^0.05-1</f>
        <v>5.8785684881065725E-2</v>
      </c>
      <c r="C75" s="93">
        <f t="shared" ref="C75:C79" si="2">(M23/C23)^0.1-1</f>
        <v>5.5764433696890103E-2</v>
      </c>
      <c r="D75" s="81">
        <f t="shared" ref="D75:W80" si="3">(D23-C23)/C23</f>
        <v>4.087852815132266E-2</v>
      </c>
      <c r="E75" s="81">
        <f t="shared" si="3"/>
        <v>0.12224410962631689</v>
      </c>
      <c r="F75" s="76">
        <v>0.12</v>
      </c>
      <c r="G75" s="81">
        <f t="shared" si="3"/>
        <v>5.4545908183632648E-2</v>
      </c>
      <c r="H75" s="81">
        <f t="shared" si="3"/>
        <v>5.1691422460500389E-2</v>
      </c>
      <c r="I75" s="81">
        <f t="shared" si="3"/>
        <v>0.11849002272164859</v>
      </c>
      <c r="J75" s="81">
        <f t="shared" si="3"/>
        <v>-5.3887927913431811E-2</v>
      </c>
      <c r="K75" s="81">
        <f t="shared" si="3"/>
        <v>0.26217930729525429</v>
      </c>
      <c r="L75" s="81">
        <f t="shared" si="3"/>
        <v>-0.132589091717561</v>
      </c>
      <c r="M75" s="81">
        <f t="shared" si="3"/>
        <v>8.5189342011751504E-2</v>
      </c>
      <c r="N75" s="92">
        <f t="shared" si="3"/>
        <v>9.5060354360436985E-2</v>
      </c>
      <c r="O75" s="81">
        <f t="shared" si="3"/>
        <v>7.2641472437548232E-2</v>
      </c>
      <c r="P75" s="81">
        <f t="shared" si="3"/>
        <v>6.6186506775860354E-2</v>
      </c>
      <c r="Q75" s="81">
        <f t="shared" si="3"/>
        <v>5.5919736646587545E-2</v>
      </c>
      <c r="R75" s="81">
        <f t="shared" si="3"/>
        <v>6.9666618856507267E-2</v>
      </c>
      <c r="S75" s="81">
        <f t="shared" si="3"/>
        <v>6.0079441380357271E-2</v>
      </c>
      <c r="T75" s="81">
        <f t="shared" si="3"/>
        <v>6.5173135532341928E-2</v>
      </c>
      <c r="U75" s="81">
        <f t="shared" si="3"/>
        <v>6.273147888822915E-2</v>
      </c>
      <c r="V75" s="81">
        <f t="shared" si="3"/>
        <v>6.1864212028765853E-2</v>
      </c>
      <c r="W75" s="93">
        <f t="shared" si="3"/>
        <v>6.1559874199850567E-2</v>
      </c>
      <c r="X75" s="93">
        <f t="shared" ref="X75:X80" si="4">(W23/M23)^0.1-1</f>
        <v>6.7038479692653308E-2</v>
      </c>
    </row>
    <row r="76" spans="1:24" x14ac:dyDescent="0.25">
      <c r="A76" s="91" t="s">
        <v>28</v>
      </c>
      <c r="B76" s="92">
        <f t="shared" si="1"/>
        <v>4.4385665230877835E-2</v>
      </c>
      <c r="C76" s="93">
        <f t="shared" si="2"/>
        <v>4.6798704372499778E-2</v>
      </c>
      <c r="D76" s="81">
        <f t="shared" si="3"/>
        <v>9.3434785143723345E-2</v>
      </c>
      <c r="E76" s="81">
        <f t="shared" si="3"/>
        <v>0.11491188311515191</v>
      </c>
      <c r="F76" s="81">
        <f t="shared" si="3"/>
        <v>-6.4567042112062133E-4</v>
      </c>
      <c r="G76" s="81">
        <f t="shared" si="3"/>
        <v>5.580282364201964E-2</v>
      </c>
      <c r="H76" s="81">
        <f t="shared" si="3"/>
        <v>-1.6318389918861958E-3</v>
      </c>
      <c r="I76" s="81">
        <f t="shared" si="3"/>
        <v>5.614074914869481E-2</v>
      </c>
      <c r="J76" s="81">
        <f t="shared" si="3"/>
        <v>2.3300303075897855E-2</v>
      </c>
      <c r="K76" s="81">
        <f t="shared" si="3"/>
        <v>1.2393135463272279E-2</v>
      </c>
      <c r="L76" s="81">
        <f t="shared" si="3"/>
        <v>7.8946822416332954E-2</v>
      </c>
      <c r="M76" s="81">
        <f t="shared" si="3"/>
        <v>4.215222491442637E-2</v>
      </c>
      <c r="N76" s="92">
        <f t="shared" si="3"/>
        <v>4.6370446912942356E-2</v>
      </c>
      <c r="O76" s="81">
        <f t="shared" si="3"/>
        <v>2.4088736840248991E-2</v>
      </c>
      <c r="P76" s="81">
        <f t="shared" si="3"/>
        <v>5.6325659084256033E-2</v>
      </c>
      <c r="Q76" s="81">
        <f t="shared" si="3"/>
        <v>4.7959050599895671E-2</v>
      </c>
      <c r="R76" s="81">
        <f t="shared" si="3"/>
        <v>5.3401984880067088E-2</v>
      </c>
      <c r="S76" s="81">
        <f t="shared" si="3"/>
        <v>6.2921779707320102E-2</v>
      </c>
      <c r="T76" s="81">
        <f t="shared" si="3"/>
        <v>4.038621839399828E-2</v>
      </c>
      <c r="U76" s="81">
        <f t="shared" si="3"/>
        <v>3.7723503411807163E-2</v>
      </c>
      <c r="V76" s="81">
        <f t="shared" si="3"/>
        <v>3.0149783817171136E-2</v>
      </c>
      <c r="W76" s="93">
        <f t="shared" si="3"/>
        <v>3.1515832864905328E-2</v>
      </c>
      <c r="X76" s="93">
        <f t="shared" si="4"/>
        <v>4.3016827879844399E-2</v>
      </c>
    </row>
    <row r="77" spans="1:24" x14ac:dyDescent="0.25">
      <c r="A77" s="91" t="s">
        <v>54</v>
      </c>
      <c r="B77" s="92">
        <f t="shared" si="1"/>
        <v>7.1670967792916818E-2</v>
      </c>
      <c r="C77" s="93">
        <f t="shared" si="2"/>
        <v>0.10442399739736064</v>
      </c>
      <c r="D77" s="81">
        <f t="shared" si="3"/>
        <v>5.5552676581852055E-2</v>
      </c>
      <c r="E77" s="81">
        <f t="shared" si="3"/>
        <v>3.6047425008591455E-2</v>
      </c>
      <c r="F77" s="81">
        <f t="shared" si="3"/>
        <v>1.3422103230545174E-2</v>
      </c>
      <c r="G77" s="81">
        <f t="shared" si="3"/>
        <v>5.1492764126902325E-2</v>
      </c>
      <c r="H77" s="81">
        <f t="shared" si="3"/>
        <v>6.1188869495614341E-2</v>
      </c>
      <c r="I77" s="81">
        <f t="shared" si="3"/>
        <v>4.1202660939709881E-2</v>
      </c>
      <c r="J77" s="81">
        <f t="shared" si="3"/>
        <v>9.0222159616855133E-2</v>
      </c>
      <c r="K77" s="81">
        <f t="shared" si="3"/>
        <v>1.2320612800516819</v>
      </c>
      <c r="L77" s="81">
        <f t="shared" si="3"/>
        <v>-0.12918897686630409</v>
      </c>
      <c r="M77" s="81">
        <f t="shared" si="3"/>
        <v>-1.0469588338635451E-2</v>
      </c>
      <c r="N77" s="92">
        <f t="shared" si="3"/>
        <v>-0.2116599889637964</v>
      </c>
      <c r="O77" s="81">
        <f t="shared" si="3"/>
        <v>5.4171180931743479E-3</v>
      </c>
      <c r="P77" s="81">
        <f t="shared" si="3"/>
        <v>-1.8282642386671379E-3</v>
      </c>
      <c r="Q77" s="81">
        <f t="shared" si="3"/>
        <v>1.3664317511917528E-2</v>
      </c>
      <c r="R77" s="81">
        <f t="shared" si="3"/>
        <v>1.6040925000747969E-2</v>
      </c>
      <c r="S77" s="81">
        <f t="shared" si="3"/>
        <v>2.149385216940692E-2</v>
      </c>
      <c r="T77" s="81">
        <f t="shared" si="3"/>
        <v>2.8034312199508832E-2</v>
      </c>
      <c r="U77" s="81">
        <f t="shared" si="3"/>
        <v>3.3937273242153503E-2</v>
      </c>
      <c r="V77" s="81">
        <f t="shared" si="3"/>
        <v>3.7053709438608064E-2</v>
      </c>
      <c r="W77" s="93">
        <f t="shared" si="3"/>
        <v>3.6043574443160226E-2</v>
      </c>
      <c r="X77" s="93">
        <f t="shared" si="4"/>
        <v>-5.055787142215773E-3</v>
      </c>
    </row>
    <row r="78" spans="1:24" x14ac:dyDescent="0.25">
      <c r="A78" s="5" t="s">
        <v>13</v>
      </c>
      <c r="B78" s="94">
        <f>(M26/B26)^0.05-1</f>
        <v>3.8935896089953959E-2</v>
      </c>
      <c r="C78" s="96">
        <f t="shared" si="2"/>
        <v>2.9300910770692745E-2</v>
      </c>
      <c r="D78" s="95">
        <f t="shared" si="3"/>
        <v>-3.0031686493712709E-4</v>
      </c>
      <c r="E78" s="95">
        <f t="shared" si="3"/>
        <v>-2.181323262543524E-2</v>
      </c>
      <c r="F78" s="95">
        <f t="shared" si="3"/>
        <v>2.2337265126540187E-2</v>
      </c>
      <c r="G78" s="95">
        <f t="shared" si="3"/>
        <v>1.9029169067791497E-2</v>
      </c>
      <c r="H78" s="95">
        <f t="shared" si="3"/>
        <v>8.6576987402389519E-2</v>
      </c>
      <c r="I78" s="95">
        <f t="shared" si="3"/>
        <v>4.9664199144026172E-2</v>
      </c>
      <c r="J78" s="95">
        <f t="shared" si="3"/>
        <v>2.3451469804782063E-2</v>
      </c>
      <c r="K78" s="95">
        <f t="shared" si="3"/>
        <v>6.4938746269889956E-4</v>
      </c>
      <c r="L78" s="95">
        <f t="shared" si="3"/>
        <v>6.8702840514022298E-2</v>
      </c>
      <c r="M78" s="95">
        <f t="shared" si="3"/>
        <v>4.962553134066526E-2</v>
      </c>
      <c r="N78" s="94">
        <f t="shared" si="3"/>
        <v>7.4851577888893447E-2</v>
      </c>
      <c r="O78" s="95">
        <f t="shared" si="3"/>
        <v>5.1419734891688378E-2</v>
      </c>
      <c r="P78" s="95">
        <f t="shared" si="3"/>
        <v>5.1086824036078546E-2</v>
      </c>
      <c r="Q78" s="95">
        <f t="shared" si="3"/>
        <v>5.1058352402746005E-2</v>
      </c>
      <c r="R78" s="95">
        <f t="shared" si="3"/>
        <v>4.7136400245666836E-2</v>
      </c>
      <c r="S78" s="95">
        <f t="shared" si="3"/>
        <v>4.6760088504899253E-2</v>
      </c>
      <c r="T78" s="95">
        <f t="shared" si="3"/>
        <v>4.6543463381245771E-2</v>
      </c>
      <c r="U78" s="95">
        <f t="shared" si="3"/>
        <v>4.7092807037792297E-2</v>
      </c>
      <c r="V78" s="95">
        <f t="shared" si="3"/>
        <v>4.6113807198297573E-2</v>
      </c>
      <c r="W78" s="96">
        <f t="shared" si="3"/>
        <v>4.600106536793238E-2</v>
      </c>
      <c r="X78" s="96">
        <f t="shared" si="4"/>
        <v>5.0774188488713401E-2</v>
      </c>
    </row>
    <row r="79" spans="1:24" x14ac:dyDescent="0.25">
      <c r="A79" s="91" t="s">
        <v>70</v>
      </c>
      <c r="B79" s="92">
        <f t="shared" si="1"/>
        <v>3.591262727089406E-2</v>
      </c>
      <c r="C79" s="93">
        <f t="shared" si="2"/>
        <v>2.9713424208856365E-2</v>
      </c>
      <c r="D79" s="81">
        <f t="shared" si="3"/>
        <v>-3.4931789995866158E-2</v>
      </c>
      <c r="E79" s="81">
        <f t="shared" si="3"/>
        <v>-1.4071535660740984E-2</v>
      </c>
      <c r="F79" s="81">
        <f t="shared" si="3"/>
        <v>7.711858883844131E-3</v>
      </c>
      <c r="G79" s="81">
        <f t="shared" si="3"/>
        <v>2.6472363542295454E-2</v>
      </c>
      <c r="H79" s="81">
        <f t="shared" si="3"/>
        <v>6.9010416666666699E-2</v>
      </c>
      <c r="I79" s="81">
        <f t="shared" si="3"/>
        <v>5.5557738399276961E-2</v>
      </c>
      <c r="J79" s="81">
        <f t="shared" si="3"/>
        <v>5.2577703331472235E-2</v>
      </c>
      <c r="K79" s="81">
        <f t="shared" si="3"/>
        <v>6.26469808151357E-2</v>
      </c>
      <c r="L79" s="81">
        <f t="shared" si="3"/>
        <v>3.0733135878065847E-2</v>
      </c>
      <c r="M79" s="81">
        <f t="shared" si="3"/>
        <v>4.6702720154976084E-2</v>
      </c>
      <c r="N79" s="92">
        <f t="shared" si="3"/>
        <v>4.9076159042536822E-2</v>
      </c>
      <c r="O79" s="81">
        <f t="shared" si="3"/>
        <v>4.8471037930020541E-2</v>
      </c>
      <c r="P79" s="81">
        <f t="shared" si="3"/>
        <v>4.7590336104996085E-2</v>
      </c>
      <c r="Q79" s="81">
        <f t="shared" si="3"/>
        <v>4.8065211280802135E-2</v>
      </c>
      <c r="R79" s="81">
        <f t="shared" si="3"/>
        <v>4.75083650481469E-2</v>
      </c>
      <c r="S79" s="81">
        <f t="shared" si="3"/>
        <v>4.6975201775133431E-2</v>
      </c>
      <c r="T79" s="81">
        <f t="shared" si="3"/>
        <v>4.6590975254730771E-2</v>
      </c>
      <c r="U79" s="81">
        <f t="shared" si="3"/>
        <v>4.6441764208464908E-2</v>
      </c>
      <c r="V79" s="81">
        <f t="shared" si="3"/>
        <v>4.6475279106858156E-2</v>
      </c>
      <c r="W79" s="93">
        <f t="shared" si="3"/>
        <v>4.6341736011623461E-2</v>
      </c>
      <c r="X79" s="93">
        <f t="shared" si="4"/>
        <v>4.7353217437478889E-2</v>
      </c>
    </row>
    <row r="80" spans="1:24" x14ac:dyDescent="0.25">
      <c r="A80" s="274" t="s">
        <v>31</v>
      </c>
      <c r="B80" s="97">
        <f>(M28/B28)^0.05-1</f>
        <v>4.0275457329543407E-2</v>
      </c>
      <c r="C80" s="99">
        <f>(M28/C28)^0.1-1</f>
        <v>2.9126590342213543E-2</v>
      </c>
      <c r="D80" s="98">
        <f t="shared" si="3"/>
        <v>1.4296791280786812E-2</v>
      </c>
      <c r="E80" s="98">
        <f t="shared" si="3"/>
        <v>-2.4917970830255418E-2</v>
      </c>
      <c r="F80" s="98">
        <f t="shared" si="3"/>
        <v>2.8267897569612697E-2</v>
      </c>
      <c r="G80" s="98">
        <f t="shared" si="3"/>
        <v>1.6079842371284118E-2</v>
      </c>
      <c r="H80" s="98">
        <f t="shared" si="3"/>
        <v>9.3620106739062736E-2</v>
      </c>
      <c r="I80" s="98">
        <f t="shared" si="3"/>
        <v>4.73514196945517E-2</v>
      </c>
      <c r="J80" s="98">
        <f t="shared" si="3"/>
        <v>1.193201475123833E-2</v>
      </c>
      <c r="K80" s="98">
        <f t="shared" si="3"/>
        <v>-2.4855609060622386E-2</v>
      </c>
      <c r="L80" s="98">
        <f t="shared" si="3"/>
        <v>8.5724729033172603E-2</v>
      </c>
      <c r="M80" s="98">
        <f t="shared" si="3"/>
        <v>5.0869466640100558E-2</v>
      </c>
      <c r="N80" s="97">
        <f t="shared" si="3"/>
        <v>8.577798408661487E-2</v>
      </c>
      <c r="O80" s="98">
        <f t="shared" si="3"/>
        <v>5.2627459008989901E-2</v>
      </c>
      <c r="P80" s="98">
        <f t="shared" si="3"/>
        <v>5.2513257023219143E-2</v>
      </c>
      <c r="Q80" s="98">
        <f t="shared" si="3"/>
        <v>5.2273727804862113E-2</v>
      </c>
      <c r="R80" s="98">
        <f t="shared" si="3"/>
        <v>4.6985966706437184E-2</v>
      </c>
      <c r="S80" s="98">
        <f t="shared" si="3"/>
        <v>4.6673046944373249E-2</v>
      </c>
      <c r="T80" s="98">
        <f t="shared" si="3"/>
        <v>4.6524233040642037E-2</v>
      </c>
      <c r="U80" s="98">
        <f t="shared" si="3"/>
        <v>4.7356332192397835E-2</v>
      </c>
      <c r="V80" s="98">
        <f t="shared" si="3"/>
        <v>4.5967620562877586E-2</v>
      </c>
      <c r="W80" s="99">
        <f t="shared" si="3"/>
        <v>4.5863224321157706E-2</v>
      </c>
      <c r="X80" s="99">
        <f t="shared" si="4"/>
        <v>5.2194631107701728E-2</v>
      </c>
    </row>
    <row r="81" spans="1:34" x14ac:dyDescent="0.25">
      <c r="A81" s="100"/>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AE81" s="81"/>
      <c r="AF81" s="81"/>
      <c r="AG81" s="81"/>
      <c r="AH81" s="81"/>
    </row>
    <row r="82" spans="1:34" ht="49.5" customHeight="1" x14ac:dyDescent="0.25">
      <c r="A82" s="222" t="s">
        <v>101</v>
      </c>
      <c r="B82" s="222"/>
      <c r="C82" s="222"/>
      <c r="D82" s="222"/>
      <c r="E82" s="222"/>
      <c r="F82" s="222"/>
      <c r="G82" s="222"/>
      <c r="H82" s="222"/>
      <c r="I82" s="222"/>
      <c r="J82" s="222"/>
      <c r="K82" s="222"/>
      <c r="L82" s="222"/>
      <c r="AD82" s="81"/>
      <c r="AE82" s="81"/>
      <c r="AF82" s="81"/>
      <c r="AG82" s="81"/>
      <c r="AH82" s="81"/>
    </row>
    <row r="83" spans="1:34" x14ac:dyDescent="0.25">
      <c r="A83" s="102"/>
      <c r="B83" s="102"/>
      <c r="C83" s="102"/>
      <c r="D83" s="102"/>
      <c r="E83" s="102"/>
      <c r="F83" s="102"/>
      <c r="G83" s="102"/>
      <c r="H83" s="102"/>
      <c r="I83" s="102"/>
      <c r="J83" s="102"/>
      <c r="K83" s="102"/>
      <c r="L83" s="102"/>
      <c r="AD83" s="81"/>
      <c r="AE83" s="81"/>
      <c r="AF83" s="81"/>
      <c r="AG83" s="81"/>
      <c r="AH83" s="81"/>
    </row>
    <row r="84" spans="1:34" x14ac:dyDescent="0.25">
      <c r="A84" s="103" t="s">
        <v>92</v>
      </c>
      <c r="B84" s="57"/>
      <c r="C84" s="57"/>
      <c r="D84" s="57"/>
      <c r="E84" s="57"/>
      <c r="F84" s="57"/>
      <c r="G84" s="57"/>
      <c r="H84" s="57"/>
      <c r="I84" s="104"/>
      <c r="J84" s="104"/>
      <c r="K84" s="104"/>
      <c r="L84" s="104"/>
      <c r="M84" s="29"/>
      <c r="N84" s="29"/>
      <c r="O84" s="29"/>
      <c r="P84" s="29"/>
      <c r="Q84" s="29"/>
      <c r="R84" s="29"/>
      <c r="S84" s="29"/>
      <c r="T84" s="29"/>
      <c r="U84" s="29"/>
      <c r="V84" s="29"/>
      <c r="W84" s="29"/>
      <c r="X84" s="29"/>
      <c r="Y84" s="29"/>
      <c r="Z84" s="29"/>
      <c r="AA84" s="29"/>
      <c r="AB84" s="29"/>
      <c r="AC84" s="29"/>
      <c r="AD84" s="81"/>
      <c r="AE84" s="81"/>
      <c r="AF84" s="81"/>
      <c r="AG84" s="81"/>
      <c r="AH84" s="81"/>
    </row>
    <row r="85" spans="1:34" x14ac:dyDescent="0.25">
      <c r="K85" s="8"/>
      <c r="AD85" s="81"/>
      <c r="AE85" s="81"/>
      <c r="AF85" s="81"/>
      <c r="AG85" s="81"/>
      <c r="AH85" s="81"/>
    </row>
    <row r="86" spans="1:34" x14ac:dyDescent="0.25">
      <c r="A86" s="100"/>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101"/>
      <c r="AD86" s="81"/>
      <c r="AE86" s="81"/>
      <c r="AF86" s="81"/>
      <c r="AG86" s="81"/>
      <c r="AH86" s="81"/>
    </row>
    <row r="87" spans="1:34" x14ac:dyDescent="0.25">
      <c r="A87" s="100"/>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101"/>
      <c r="AD87" s="81"/>
      <c r="AE87" s="81"/>
      <c r="AF87" s="81"/>
      <c r="AG87" s="81"/>
      <c r="AH87" s="81"/>
    </row>
    <row r="88" spans="1:34" x14ac:dyDescent="0.25">
      <c r="B88" s="105"/>
      <c r="C88" s="105"/>
      <c r="D88" s="105"/>
      <c r="E88" s="105"/>
      <c r="F88" s="105"/>
      <c r="G88" s="105"/>
    </row>
    <row r="89" spans="1:34" x14ac:dyDescent="0.25">
      <c r="A89" s="105"/>
      <c r="B89" s="105"/>
      <c r="C89" s="105"/>
      <c r="D89" s="105"/>
      <c r="E89" s="105"/>
      <c r="F89" s="105"/>
      <c r="G89" s="105"/>
    </row>
    <row r="91" spans="1:34" x14ac:dyDescent="0.25">
      <c r="A91" s="57"/>
      <c r="B91" s="57"/>
      <c r="C91" s="57"/>
      <c r="D91" s="57"/>
      <c r="E91" s="57"/>
      <c r="F91" s="57"/>
      <c r="G91" s="57"/>
      <c r="H91" s="104"/>
      <c r="I91" s="104"/>
      <c r="J91" s="29"/>
    </row>
    <row r="92" spans="1:34" x14ac:dyDescent="0.25">
      <c r="H92" s="8"/>
    </row>
  </sheetData>
  <mergeCells count="10">
    <mergeCell ref="B57:C57"/>
    <mergeCell ref="D58:M58"/>
    <mergeCell ref="N58:W58"/>
    <mergeCell ref="A82:L82"/>
    <mergeCell ref="B5:W5"/>
    <mergeCell ref="B6:M6"/>
    <mergeCell ref="N6:W6"/>
    <mergeCell ref="B31:W31"/>
    <mergeCell ref="B32:M32"/>
    <mergeCell ref="N32:W32"/>
  </mergeCells>
  <hyperlinks>
    <hyperlink ref="A84" r:id="rId1" display="Source:  National Health Expenditure Data, Historical and Projections, 1960-2026, Centers for Medicare &amp; Medicaid Services; includes author calculations." xr:uid="{75D7D9AA-01DD-4A05-B379-6CECF09AE3A9}"/>
  </hyperlinks>
  <pageMargins left="0.25" right="0.25" top="0.75" bottom="0.75" header="0.3" footer="0.3"/>
  <pageSetup orientation="landscape" r:id="rId2"/>
  <rowBreaks count="1" manualBreakCount="1">
    <brk id="5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E762A-90D5-40B3-A544-72AE69694009}">
  <sheetPr>
    <tabColor theme="9" tint="-0.249977111117893"/>
  </sheetPr>
  <dimension ref="A1:R32"/>
  <sheetViews>
    <sheetView topLeftCell="A9" zoomScaleNormal="100" workbookViewId="0">
      <selection activeCell="A29" sqref="A29:Q29"/>
    </sheetView>
  </sheetViews>
  <sheetFormatPr defaultColWidth="9" defaultRowHeight="15" x14ac:dyDescent="0.25"/>
  <cols>
    <col min="1" max="1" width="36.28515625" customWidth="1"/>
    <col min="2" max="3" width="7.85546875" customWidth="1"/>
    <col min="4" max="4" width="9" customWidth="1"/>
    <col min="5" max="5" width="8.7109375" customWidth="1"/>
    <col min="6" max="6" width="9.28515625" customWidth="1"/>
    <col min="7" max="7" width="8.85546875" customWidth="1"/>
    <col min="8" max="8" width="8.7109375" customWidth="1"/>
    <col min="9" max="9" width="8.5703125" customWidth="1"/>
    <col min="10" max="12" width="10.140625" customWidth="1"/>
    <col min="13" max="14" width="6.7109375" customWidth="1"/>
    <col min="15" max="15" width="7.5703125" customWidth="1"/>
    <col min="16" max="17" width="6.7109375" customWidth="1"/>
    <col min="18" max="22" width="7.5703125" customWidth="1"/>
  </cols>
  <sheetData>
    <row r="1" spans="1:18" ht="18.75" x14ac:dyDescent="0.3">
      <c r="A1" s="16" t="s">
        <v>46</v>
      </c>
    </row>
    <row r="2" spans="1:18" x14ac:dyDescent="0.25">
      <c r="A2" t="s">
        <v>82</v>
      </c>
      <c r="L2" s="7"/>
    </row>
    <row r="3" spans="1:18" x14ac:dyDescent="0.25">
      <c r="L3" s="7"/>
    </row>
    <row r="4" spans="1:18" x14ac:dyDescent="0.25">
      <c r="B4" s="232" t="s">
        <v>35</v>
      </c>
      <c r="C4" s="233"/>
      <c r="D4" s="233"/>
      <c r="E4" s="233"/>
      <c r="F4" s="233"/>
      <c r="G4" s="233"/>
      <c r="H4" s="233"/>
      <c r="I4" s="234"/>
      <c r="J4" s="238" t="s">
        <v>1</v>
      </c>
      <c r="K4" s="239"/>
      <c r="L4" s="240"/>
      <c r="M4" s="232" t="s">
        <v>14</v>
      </c>
      <c r="N4" s="233"/>
      <c r="O4" s="233"/>
      <c r="P4" s="233"/>
      <c r="Q4" s="234"/>
    </row>
    <row r="5" spans="1:18" x14ac:dyDescent="0.25">
      <c r="B5" s="235"/>
      <c r="C5" s="236"/>
      <c r="D5" s="236"/>
      <c r="E5" s="236"/>
      <c r="F5" s="236"/>
      <c r="G5" s="236"/>
      <c r="H5" s="236"/>
      <c r="I5" s="237"/>
      <c r="J5" s="241"/>
      <c r="K5" s="242"/>
      <c r="L5" s="243"/>
      <c r="M5" s="235"/>
      <c r="N5" s="236"/>
      <c r="O5" s="236"/>
      <c r="P5" s="236"/>
      <c r="Q5" s="237"/>
    </row>
    <row r="6" spans="1:18" ht="18" customHeight="1" x14ac:dyDescent="0.25">
      <c r="A6" s="106"/>
      <c r="B6" s="107">
        <v>2002</v>
      </c>
      <c r="C6" s="108">
        <v>2012</v>
      </c>
      <c r="D6" s="108">
        <v>2017</v>
      </c>
      <c r="E6" s="108">
        <v>2018</v>
      </c>
      <c r="F6" s="108">
        <v>2019</v>
      </c>
      <c r="G6" s="108">
        <v>2020</v>
      </c>
      <c r="H6" s="108">
        <v>2021</v>
      </c>
      <c r="I6" s="108">
        <v>2022</v>
      </c>
      <c r="J6" s="109" t="s">
        <v>86</v>
      </c>
      <c r="K6" s="110" t="s">
        <v>87</v>
      </c>
      <c r="L6" s="111" t="s">
        <v>88</v>
      </c>
      <c r="M6" s="108">
        <v>2018</v>
      </c>
      <c r="N6" s="108">
        <v>2019</v>
      </c>
      <c r="O6" s="108">
        <v>2020</v>
      </c>
      <c r="P6" s="108">
        <v>2021</v>
      </c>
      <c r="Q6" s="108">
        <v>2022</v>
      </c>
    </row>
    <row r="7" spans="1:18" x14ac:dyDescent="0.25">
      <c r="A7" s="112" t="s">
        <v>5</v>
      </c>
      <c r="B7" s="113">
        <v>5680</v>
      </c>
      <c r="C7" s="114">
        <v>8877</v>
      </c>
      <c r="D7" s="114">
        <v>10603</v>
      </c>
      <c r="E7" s="114">
        <v>11030</v>
      </c>
      <c r="F7" s="114">
        <v>11453</v>
      </c>
      <c r="G7" s="114">
        <v>12629</v>
      </c>
      <c r="H7" s="114">
        <v>13012</v>
      </c>
      <c r="I7" s="115">
        <v>13493</v>
      </c>
      <c r="J7" s="116">
        <f>(I7/B7)^0.05-1</f>
        <v>4.4210387744355817E-2</v>
      </c>
      <c r="K7" s="117">
        <f>(I7/C7)^0.1-1</f>
        <v>4.2759679831999575E-2</v>
      </c>
      <c r="L7" s="118">
        <f>(I7/D7)^0.2-1</f>
        <v>4.9387657271697583E-2</v>
      </c>
      <c r="M7" s="117">
        <f>(E7-D7)/D7</f>
        <v>4.0271621239271901E-2</v>
      </c>
      <c r="N7" s="117">
        <f t="shared" ref="N7:O27" si="0">(F7-E7)/E7</f>
        <v>3.8349954669084314E-2</v>
      </c>
      <c r="O7" s="117">
        <f>(G7-F7)/F7</f>
        <v>0.10268052038767135</v>
      </c>
      <c r="P7" s="117">
        <f t="shared" ref="P7:Q27" si="1">(H7-G7)/G7</f>
        <v>3.0327025100958114E-2</v>
      </c>
      <c r="Q7" s="118">
        <f>(I7-H7)/H7</f>
        <v>3.6965877651398707E-2</v>
      </c>
      <c r="R7" t="s">
        <v>90</v>
      </c>
    </row>
    <row r="8" spans="1:18" x14ac:dyDescent="0.25">
      <c r="A8" s="119" t="s">
        <v>15</v>
      </c>
      <c r="B8" s="120">
        <v>5327</v>
      </c>
      <c r="C8" s="121">
        <v>8356</v>
      </c>
      <c r="D8" s="121">
        <v>10047</v>
      </c>
      <c r="E8" s="121">
        <v>10449</v>
      </c>
      <c r="F8" s="121">
        <v>10862</v>
      </c>
      <c r="G8" s="121">
        <v>12039</v>
      </c>
      <c r="H8" s="121">
        <v>12383</v>
      </c>
      <c r="I8" s="122">
        <v>12835</v>
      </c>
      <c r="J8" s="123">
        <f t="shared" ref="J8:J26" si="2">(I8/B8)^0.05-1</f>
        <v>4.4950357307431021E-2</v>
      </c>
      <c r="K8" s="124">
        <f>(I8/C8)^0.1-1</f>
        <v>4.3853962551940961E-2</v>
      </c>
      <c r="L8" s="125">
        <f>(I8/D8)^0.2-1</f>
        <v>5.0199710299180911E-2</v>
      </c>
      <c r="M8" s="124">
        <f t="shared" ref="M8:M27" si="3">(E8-D8)/D8</f>
        <v>4.0011943863839952E-2</v>
      </c>
      <c r="N8" s="124">
        <f t="shared" si="0"/>
        <v>3.9525313427122212E-2</v>
      </c>
      <c r="O8" s="124">
        <f t="shared" si="0"/>
        <v>0.1083594181550359</v>
      </c>
      <c r="P8" s="124">
        <f t="shared" si="1"/>
        <v>2.8573801810781625E-2</v>
      </c>
      <c r="Q8" s="125">
        <f t="shared" si="1"/>
        <v>3.6501655495437296E-2</v>
      </c>
    </row>
    <row r="9" spans="1:18" x14ac:dyDescent="0.25">
      <c r="A9" s="91" t="s">
        <v>16</v>
      </c>
      <c r="B9" s="126">
        <v>4755</v>
      </c>
      <c r="C9" s="127">
        <v>7483</v>
      </c>
      <c r="D9" s="127">
        <v>8933</v>
      </c>
      <c r="E9" s="127">
        <v>9241</v>
      </c>
      <c r="F9" s="127">
        <v>9669</v>
      </c>
      <c r="G9" s="127">
        <v>10255</v>
      </c>
      <c r="H9" s="127">
        <v>10805</v>
      </c>
      <c r="I9" s="128">
        <v>11197</v>
      </c>
      <c r="J9" s="43">
        <f t="shared" si="2"/>
        <v>4.3752570009069514E-2</v>
      </c>
      <c r="K9" s="13">
        <f t="shared" ref="K9:K26" si="4">(I9/C9)^0.1-1</f>
        <v>4.1124324460657835E-2</v>
      </c>
      <c r="L9" s="44">
        <f t="shared" ref="L9:L26" si="5">(I9/D9)^0.2-1</f>
        <v>4.6214822831170954E-2</v>
      </c>
      <c r="M9" s="13">
        <f t="shared" si="3"/>
        <v>3.4478898466360687E-2</v>
      </c>
      <c r="N9" s="13">
        <f t="shared" si="0"/>
        <v>4.6315333838329184E-2</v>
      </c>
      <c r="O9" s="13">
        <f t="shared" si="0"/>
        <v>6.0606060606060608E-2</v>
      </c>
      <c r="P9" s="13">
        <f t="shared" si="1"/>
        <v>5.363237445148708E-2</v>
      </c>
      <c r="Q9" s="44">
        <f t="shared" si="1"/>
        <v>3.6279500231374363E-2</v>
      </c>
    </row>
    <row r="10" spans="1:18" x14ac:dyDescent="0.25">
      <c r="A10" s="88" t="s">
        <v>17</v>
      </c>
      <c r="B10" s="126">
        <v>1694</v>
      </c>
      <c r="C10" s="127">
        <v>2800</v>
      </c>
      <c r="D10" s="127">
        <v>3318</v>
      </c>
      <c r="E10" s="127">
        <v>3438</v>
      </c>
      <c r="F10" s="127">
        <v>3639</v>
      </c>
      <c r="G10" s="127">
        <v>3853</v>
      </c>
      <c r="H10" s="127">
        <v>4020</v>
      </c>
      <c r="I10" s="128">
        <v>4095</v>
      </c>
      <c r="J10" s="43">
        <f t="shared" si="2"/>
        <v>4.5122084696515685E-2</v>
      </c>
      <c r="K10" s="13">
        <f t="shared" si="4"/>
        <v>3.8746533515114256E-2</v>
      </c>
      <c r="L10" s="44">
        <f>(I10/D10)^0.2-1</f>
        <v>4.2978857653823699E-2</v>
      </c>
      <c r="M10" s="13">
        <f t="shared" si="3"/>
        <v>3.6166365280289332E-2</v>
      </c>
      <c r="N10" s="13">
        <f t="shared" si="0"/>
        <v>5.8464223385689351E-2</v>
      </c>
      <c r="O10" s="13">
        <f t="shared" si="0"/>
        <v>5.8807364660621052E-2</v>
      </c>
      <c r="P10" s="13">
        <f t="shared" si="1"/>
        <v>4.3342849727485075E-2</v>
      </c>
      <c r="Q10" s="44">
        <f t="shared" si="1"/>
        <v>1.8656716417910446E-2</v>
      </c>
    </row>
    <row r="11" spans="1:18" x14ac:dyDescent="0.25">
      <c r="A11" s="88" t="s">
        <v>18</v>
      </c>
      <c r="B11" s="126">
        <v>1583</v>
      </c>
      <c r="C11" s="127">
        <v>2370</v>
      </c>
      <c r="D11" s="127">
        <v>2886</v>
      </c>
      <c r="E11" s="127">
        <v>2996</v>
      </c>
      <c r="F11" s="127">
        <v>3117</v>
      </c>
      <c r="G11" s="127">
        <v>3270</v>
      </c>
      <c r="H11" s="127">
        <v>3520</v>
      </c>
      <c r="I11" s="128">
        <v>3599</v>
      </c>
      <c r="J11" s="43">
        <f t="shared" si="2"/>
        <v>4.1921612328657654E-2</v>
      </c>
      <c r="K11" s="13">
        <f t="shared" si="4"/>
        <v>4.2661529856898639E-2</v>
      </c>
      <c r="L11" s="44">
        <f>(I11/D11)^0.2-1</f>
        <v>4.5146339852844219E-2</v>
      </c>
      <c r="M11" s="13">
        <f t="shared" si="3"/>
        <v>3.8115038115038115E-2</v>
      </c>
      <c r="N11" s="13">
        <f t="shared" si="0"/>
        <v>4.0387182910547395E-2</v>
      </c>
      <c r="O11" s="13">
        <f t="shared" si="0"/>
        <v>4.9085659287776709E-2</v>
      </c>
      <c r="P11" s="13">
        <f>(H11-G11)/G11</f>
        <v>7.64525993883792E-2</v>
      </c>
      <c r="Q11" s="44">
        <f t="shared" si="1"/>
        <v>2.2443181818181817E-2</v>
      </c>
    </row>
    <row r="12" spans="1:18" x14ac:dyDescent="0.25">
      <c r="A12" s="89" t="s">
        <v>19</v>
      </c>
      <c r="B12" s="126">
        <v>1176</v>
      </c>
      <c r="C12" s="127">
        <v>1777</v>
      </c>
      <c r="D12" s="127">
        <v>2184</v>
      </c>
      <c r="E12" s="127">
        <v>2255</v>
      </c>
      <c r="F12" s="127">
        <v>2341</v>
      </c>
      <c r="G12" s="127">
        <v>2487</v>
      </c>
      <c r="H12" s="127">
        <v>2615</v>
      </c>
      <c r="I12" s="128">
        <v>2674</v>
      </c>
      <c r="J12" s="43">
        <f t="shared" si="2"/>
        <v>4.1927987918881637E-2</v>
      </c>
      <c r="K12" s="13">
        <f t="shared" si="4"/>
        <v>4.1711353490228475E-2</v>
      </c>
      <c r="L12" s="44">
        <f t="shared" si="5"/>
        <v>4.1314111382636742E-2</v>
      </c>
      <c r="M12" s="13">
        <f t="shared" si="3"/>
        <v>3.2509157509157512E-2</v>
      </c>
      <c r="N12" s="13">
        <f t="shared" si="0"/>
        <v>3.8137472283813749E-2</v>
      </c>
      <c r="O12" s="13">
        <f t="shared" si="0"/>
        <v>6.2366510038445108E-2</v>
      </c>
      <c r="P12" s="13">
        <f t="shared" si="1"/>
        <v>5.1467631684760755E-2</v>
      </c>
      <c r="Q12" s="44">
        <f t="shared" si="1"/>
        <v>2.2562141491395793E-2</v>
      </c>
    </row>
    <row r="13" spans="1:18" x14ac:dyDescent="0.25">
      <c r="A13" s="89" t="s">
        <v>20</v>
      </c>
      <c r="B13" s="126">
        <v>256</v>
      </c>
      <c r="C13" s="127">
        <v>350</v>
      </c>
      <c r="D13" s="127">
        <v>404</v>
      </c>
      <c r="E13" s="127">
        <v>421</v>
      </c>
      <c r="F13" s="127">
        <v>438</v>
      </c>
      <c r="G13" s="127">
        <v>424</v>
      </c>
      <c r="H13" s="127">
        <v>500</v>
      </c>
      <c r="I13" s="128">
        <v>500</v>
      </c>
      <c r="J13" s="43">
        <f t="shared" si="2"/>
        <v>3.4038007034165041E-2</v>
      </c>
      <c r="K13" s="13">
        <f t="shared" si="4"/>
        <v>3.6311209910314224E-2</v>
      </c>
      <c r="L13" s="44">
        <f t="shared" si="5"/>
        <v>4.3560729874440929E-2</v>
      </c>
      <c r="M13" s="13">
        <f t="shared" si="3"/>
        <v>4.2079207920792082E-2</v>
      </c>
      <c r="N13" s="13">
        <f t="shared" si="0"/>
        <v>4.0380047505938245E-2</v>
      </c>
      <c r="O13" s="13">
        <f t="shared" si="0"/>
        <v>-3.1963470319634701E-2</v>
      </c>
      <c r="P13" s="13">
        <f t="shared" si="1"/>
        <v>0.17924528301886791</v>
      </c>
      <c r="Q13" s="44">
        <f t="shared" si="1"/>
        <v>0</v>
      </c>
    </row>
    <row r="14" spans="1:18" x14ac:dyDescent="0.25">
      <c r="A14" s="89" t="s">
        <v>21</v>
      </c>
      <c r="B14" s="126">
        <v>151</v>
      </c>
      <c r="C14" s="127">
        <v>244</v>
      </c>
      <c r="D14" s="127">
        <v>298</v>
      </c>
      <c r="E14" s="127">
        <v>320</v>
      </c>
      <c r="F14" s="127">
        <v>338</v>
      </c>
      <c r="G14" s="127">
        <v>359</v>
      </c>
      <c r="H14" s="127">
        <v>406</v>
      </c>
      <c r="I14" s="128">
        <v>425</v>
      </c>
      <c r="J14" s="43">
        <f>(I14/B14)^0.05-1</f>
        <v>5.3102391804552562E-2</v>
      </c>
      <c r="K14" s="13">
        <f t="shared" si="4"/>
        <v>5.7060660301651245E-2</v>
      </c>
      <c r="L14" s="44">
        <f t="shared" si="5"/>
        <v>7.3580298813979761E-2</v>
      </c>
      <c r="M14" s="13">
        <f t="shared" si="3"/>
        <v>7.3825503355704702E-2</v>
      </c>
      <c r="N14" s="13">
        <f t="shared" si="0"/>
        <v>5.6250000000000001E-2</v>
      </c>
      <c r="O14" s="13">
        <f t="shared" si="0"/>
        <v>6.2130177514792898E-2</v>
      </c>
      <c r="P14" s="13">
        <f t="shared" si="1"/>
        <v>0.1309192200557103</v>
      </c>
      <c r="Q14" s="44">
        <f>(I14-H14)/H14</f>
        <v>4.6798029556650245E-2</v>
      </c>
    </row>
    <row r="15" spans="1:18" x14ac:dyDescent="0.25">
      <c r="A15" s="88" t="s">
        <v>22</v>
      </c>
      <c r="B15" s="126">
        <v>329</v>
      </c>
      <c r="C15" s="127">
        <v>470</v>
      </c>
      <c r="D15" s="127">
        <v>503</v>
      </c>
      <c r="E15" s="127">
        <v>513</v>
      </c>
      <c r="F15" s="127">
        <v>531</v>
      </c>
      <c r="G15" s="127">
        <v>597</v>
      </c>
      <c r="H15" s="127">
        <v>549</v>
      </c>
      <c r="I15" s="128">
        <v>578</v>
      </c>
      <c r="J15" s="43">
        <f t="shared" si="2"/>
        <v>2.8576498339109691E-2</v>
      </c>
      <c r="K15" s="13">
        <f>(I15/C15)^0.1-1</f>
        <v>2.0899516301772669E-2</v>
      </c>
      <c r="L15" s="44">
        <f t="shared" si="5"/>
        <v>2.8186673663543882E-2</v>
      </c>
      <c r="M15" s="13">
        <f t="shared" si="3"/>
        <v>1.9880715705765408E-2</v>
      </c>
      <c r="N15" s="13">
        <f t="shared" si="0"/>
        <v>3.5087719298245612E-2</v>
      </c>
      <c r="O15" s="13">
        <f t="shared" si="0"/>
        <v>0.12429378531073447</v>
      </c>
      <c r="P15" s="13">
        <f t="shared" si="1"/>
        <v>-8.0402010050251257E-2</v>
      </c>
      <c r="Q15" s="44">
        <f t="shared" si="1"/>
        <v>5.2823315118397086E-2</v>
      </c>
    </row>
    <row r="16" spans="1:18" x14ac:dyDescent="0.25">
      <c r="A16" s="88" t="s">
        <v>33</v>
      </c>
      <c r="B16" s="126">
        <v>127</v>
      </c>
      <c r="C16" s="127">
        <v>249</v>
      </c>
      <c r="D16" s="127">
        <v>306</v>
      </c>
      <c r="E16" s="127">
        <v>323</v>
      </c>
      <c r="F16" s="127">
        <v>343</v>
      </c>
      <c r="G16" s="127">
        <v>380</v>
      </c>
      <c r="H16" s="127">
        <v>380</v>
      </c>
      <c r="I16" s="128">
        <v>402</v>
      </c>
      <c r="J16" s="43">
        <f t="shared" si="2"/>
        <v>5.9305230293641431E-2</v>
      </c>
      <c r="K16" s="13">
        <f t="shared" si="4"/>
        <v>4.9065658756296315E-2</v>
      </c>
      <c r="L16" s="44">
        <f t="shared" si="5"/>
        <v>5.6089987757983018E-2</v>
      </c>
      <c r="M16" s="13">
        <f t="shared" si="3"/>
        <v>5.5555555555555552E-2</v>
      </c>
      <c r="N16" s="13">
        <f t="shared" si="0"/>
        <v>6.1919504643962849E-2</v>
      </c>
      <c r="O16" s="13">
        <f>(G16-F16)/F16</f>
        <v>0.10787172011661808</v>
      </c>
      <c r="P16" s="13">
        <f t="shared" si="1"/>
        <v>0</v>
      </c>
      <c r="Q16" s="44">
        <f t="shared" si="1"/>
        <v>5.7894736842105263E-2</v>
      </c>
    </row>
    <row r="17" spans="1:17" x14ac:dyDescent="0.25">
      <c r="A17" s="88" t="s">
        <v>23</v>
      </c>
      <c r="B17" s="126">
        <v>265</v>
      </c>
      <c r="C17" s="127">
        <v>440</v>
      </c>
      <c r="D17" s="127">
        <v>566</v>
      </c>
      <c r="E17" s="127">
        <v>582</v>
      </c>
      <c r="F17" s="127">
        <v>594</v>
      </c>
      <c r="G17" s="127">
        <v>640</v>
      </c>
      <c r="H17" s="127">
        <v>682</v>
      </c>
      <c r="I17" s="128">
        <v>745</v>
      </c>
      <c r="J17" s="43">
        <f t="shared" si="2"/>
        <v>5.3041580071542915E-2</v>
      </c>
      <c r="K17" s="13">
        <f t="shared" si="4"/>
        <v>5.4072200447844665E-2</v>
      </c>
      <c r="L17" s="44">
        <f t="shared" si="5"/>
        <v>5.6496270520697056E-2</v>
      </c>
      <c r="M17" s="13">
        <f t="shared" si="3"/>
        <v>2.8268551236749116E-2</v>
      </c>
      <c r="N17" s="13">
        <f t="shared" si="0"/>
        <v>2.0618556701030927E-2</v>
      </c>
      <c r="O17" s="13">
        <f t="shared" si="0"/>
        <v>7.7441077441077436E-2</v>
      </c>
      <c r="P17" s="13">
        <f t="shared" si="1"/>
        <v>6.5625000000000003E-2</v>
      </c>
      <c r="Q17" s="44">
        <f t="shared" si="1"/>
        <v>9.2375366568914957E-2</v>
      </c>
    </row>
    <row r="18" spans="1:17" x14ac:dyDescent="0.25">
      <c r="A18" s="88" t="s">
        <v>24</v>
      </c>
      <c r="B18" s="126">
        <v>757</v>
      </c>
      <c r="C18" s="127">
        <v>1153</v>
      </c>
      <c r="D18" s="127">
        <v>1353</v>
      </c>
      <c r="E18" s="127">
        <v>1389</v>
      </c>
      <c r="F18" s="127">
        <v>1445</v>
      </c>
      <c r="G18" s="127">
        <v>1517</v>
      </c>
      <c r="H18" s="127">
        <v>1652</v>
      </c>
      <c r="I18" s="128">
        <v>1778</v>
      </c>
      <c r="J18" s="43">
        <f>(I18/B18)^0.05-1</f>
        <v>4.361855939233239E-2</v>
      </c>
      <c r="K18" s="13">
        <f t="shared" si="4"/>
        <v>4.4263852261658521E-2</v>
      </c>
      <c r="L18" s="44">
        <f t="shared" si="5"/>
        <v>5.6152890612044537E-2</v>
      </c>
      <c r="M18" s="13">
        <f t="shared" si="3"/>
        <v>2.6607538802660754E-2</v>
      </c>
      <c r="N18" s="13">
        <f t="shared" si="0"/>
        <v>4.0316774658027354E-2</v>
      </c>
      <c r="O18" s="13">
        <f t="shared" si="0"/>
        <v>4.9826989619377163E-2</v>
      </c>
      <c r="P18" s="13">
        <f t="shared" si="1"/>
        <v>8.8991430454845089E-2</v>
      </c>
      <c r="Q18" s="44">
        <f t="shared" si="1"/>
        <v>7.6271186440677971E-2</v>
      </c>
    </row>
    <row r="19" spans="1:17" x14ac:dyDescent="0.25">
      <c r="A19" s="89" t="s">
        <v>25</v>
      </c>
      <c r="B19" s="126">
        <v>557</v>
      </c>
      <c r="C19" s="127">
        <v>820</v>
      </c>
      <c r="D19" s="127">
        <v>972</v>
      </c>
      <c r="E19" s="127">
        <v>988</v>
      </c>
      <c r="F19" s="127">
        <v>1024</v>
      </c>
      <c r="G19" s="127">
        <v>1065</v>
      </c>
      <c r="H19" s="127">
        <v>1136</v>
      </c>
      <c r="I19" s="128">
        <v>1227</v>
      </c>
      <c r="J19" s="43">
        <f t="shared" si="2"/>
        <v>4.0278130153275082E-2</v>
      </c>
      <c r="K19" s="13">
        <f>(I19/C19)^0.1-1</f>
        <v>4.112546972644382E-2</v>
      </c>
      <c r="L19" s="44">
        <f>(I19/D19)^0.2-1</f>
        <v>4.769690161341078E-2</v>
      </c>
      <c r="M19" s="13">
        <f>(E19-D19)/D19</f>
        <v>1.646090534979424E-2</v>
      </c>
      <c r="N19" s="13">
        <f>(F19-E19)/E19</f>
        <v>3.643724696356275E-2</v>
      </c>
      <c r="O19" s="13">
        <f>(G19-F19)/F19</f>
        <v>4.00390625E-2</v>
      </c>
      <c r="P19" s="13">
        <f>(H19-G19)/G19</f>
        <v>6.6666666666666666E-2</v>
      </c>
      <c r="Q19" s="44">
        <f>(I19-H19)/H19</f>
        <v>8.0105633802816906E-2</v>
      </c>
    </row>
    <row r="20" spans="1:17" x14ac:dyDescent="0.25">
      <c r="A20" s="89" t="s">
        <v>26</v>
      </c>
      <c r="B20" s="126">
        <v>103</v>
      </c>
      <c r="C20" s="127">
        <v>138</v>
      </c>
      <c r="D20" s="127">
        <v>146</v>
      </c>
      <c r="E20" s="127">
        <v>153</v>
      </c>
      <c r="F20" s="127">
        <v>163</v>
      </c>
      <c r="G20" s="127">
        <v>163</v>
      </c>
      <c r="H20" s="127">
        <v>194</v>
      </c>
      <c r="I20" s="128">
        <v>203</v>
      </c>
      <c r="J20" s="43">
        <f t="shared" si="2"/>
        <v>3.450582563468152E-2</v>
      </c>
      <c r="K20" s="13">
        <f t="shared" si="4"/>
        <v>3.934970028174356E-2</v>
      </c>
      <c r="L20" s="44">
        <f t="shared" si="5"/>
        <v>6.8141125155131377E-2</v>
      </c>
      <c r="M20" s="13">
        <f t="shared" si="3"/>
        <v>4.7945205479452052E-2</v>
      </c>
      <c r="N20" s="13">
        <f>(F20-E20)/E20</f>
        <v>6.535947712418301E-2</v>
      </c>
      <c r="O20" s="13">
        <f t="shared" si="0"/>
        <v>0</v>
      </c>
      <c r="P20" s="13">
        <f t="shared" si="1"/>
        <v>0.19018404907975461</v>
      </c>
      <c r="Q20" s="44">
        <f t="shared" si="1"/>
        <v>4.6391752577319589E-2</v>
      </c>
    </row>
    <row r="21" spans="1:17" x14ac:dyDescent="0.25">
      <c r="A21" s="89" t="s">
        <v>34</v>
      </c>
      <c r="B21" s="129">
        <v>97</v>
      </c>
      <c r="C21" s="130">
        <v>195</v>
      </c>
      <c r="D21" s="130">
        <v>235</v>
      </c>
      <c r="E21" s="130">
        <v>247</v>
      </c>
      <c r="F21" s="130">
        <v>259</v>
      </c>
      <c r="G21" s="130">
        <v>288</v>
      </c>
      <c r="H21" s="130">
        <v>323</v>
      </c>
      <c r="I21" s="131">
        <v>349</v>
      </c>
      <c r="J21" s="58">
        <f t="shared" si="2"/>
        <v>6.6111638901816594E-2</v>
      </c>
      <c r="K21" s="59">
        <f t="shared" si="4"/>
        <v>5.9934629950049612E-2</v>
      </c>
      <c r="L21" s="60">
        <f t="shared" si="5"/>
        <v>8.230960577190527E-2</v>
      </c>
      <c r="M21" s="59">
        <f t="shared" si="3"/>
        <v>5.106382978723404E-2</v>
      </c>
      <c r="N21" s="59">
        <f t="shared" si="0"/>
        <v>4.8582995951417005E-2</v>
      </c>
      <c r="O21" s="59">
        <f t="shared" si="0"/>
        <v>0.11196911196911197</v>
      </c>
      <c r="P21" s="59">
        <f t="shared" si="1"/>
        <v>0.12152777777777778</v>
      </c>
      <c r="Q21" s="60">
        <f>(I21-H21)/H21</f>
        <v>8.0495356037151702E-2</v>
      </c>
    </row>
    <row r="22" spans="1:17" x14ac:dyDescent="0.25">
      <c r="A22" s="91" t="s">
        <v>27</v>
      </c>
      <c r="B22" s="126">
        <v>310</v>
      </c>
      <c r="C22" s="127">
        <v>518</v>
      </c>
      <c r="D22" s="127">
        <v>684</v>
      </c>
      <c r="E22" s="127">
        <v>761</v>
      </c>
      <c r="F22" s="127">
        <v>717</v>
      </c>
      <c r="G22" s="127">
        <v>902</v>
      </c>
      <c r="H22" s="127">
        <v>781</v>
      </c>
      <c r="I22" s="128">
        <v>845</v>
      </c>
      <c r="J22" s="43">
        <f t="shared" si="2"/>
        <v>5.1416409423201248E-2</v>
      </c>
      <c r="K22" s="13">
        <f t="shared" si="4"/>
        <v>5.0153284244865093E-2</v>
      </c>
      <c r="L22" s="44">
        <f t="shared" si="5"/>
        <v>4.318208815593727E-2</v>
      </c>
      <c r="M22" s="13">
        <f t="shared" si="3"/>
        <v>0.11257309941520467</v>
      </c>
      <c r="N22" s="13">
        <f t="shared" si="0"/>
        <v>-5.7818659658344283E-2</v>
      </c>
      <c r="O22" s="13">
        <f t="shared" si="0"/>
        <v>0.25801952580195259</v>
      </c>
      <c r="P22" s="13">
        <f t="shared" si="1"/>
        <v>-0.13414634146341464</v>
      </c>
      <c r="Q22" s="44">
        <f t="shared" si="1"/>
        <v>8.1946222791293211E-2</v>
      </c>
    </row>
    <row r="23" spans="1:17" x14ac:dyDescent="0.25">
      <c r="A23" s="91" t="s">
        <v>28</v>
      </c>
      <c r="B23" s="126">
        <v>79</v>
      </c>
      <c r="C23" s="127">
        <v>109</v>
      </c>
      <c r="D23" s="127">
        <v>136</v>
      </c>
      <c r="E23" s="127">
        <v>142</v>
      </c>
      <c r="F23" s="127">
        <v>145</v>
      </c>
      <c r="G23" s="127">
        <v>146</v>
      </c>
      <c r="H23" s="127">
        <v>158</v>
      </c>
      <c r="I23" s="128">
        <v>164</v>
      </c>
      <c r="J23" s="43">
        <f>(I23/B23)^0.05-1</f>
        <v>3.7196011025137254E-2</v>
      </c>
      <c r="K23" s="13">
        <f t="shared" si="4"/>
        <v>4.169777133861019E-2</v>
      </c>
      <c r="L23" s="44">
        <f t="shared" si="5"/>
        <v>3.8152102716594083E-2</v>
      </c>
      <c r="M23" s="13">
        <f t="shared" si="3"/>
        <v>4.4117647058823532E-2</v>
      </c>
      <c r="N23" s="13">
        <f t="shared" si="0"/>
        <v>2.1126760563380281E-2</v>
      </c>
      <c r="O23" s="13">
        <f t="shared" si="0"/>
        <v>6.8965517241379309E-3</v>
      </c>
      <c r="P23" s="13">
        <f t="shared" si="1"/>
        <v>8.2191780821917804E-2</v>
      </c>
      <c r="Q23" s="44">
        <f t="shared" si="1"/>
        <v>3.7974683544303799E-2</v>
      </c>
    </row>
    <row r="24" spans="1:17" x14ac:dyDescent="0.25">
      <c r="A24" s="91" t="s">
        <v>29</v>
      </c>
      <c r="B24" s="126">
        <v>182</v>
      </c>
      <c r="C24" s="127">
        <v>246</v>
      </c>
      <c r="D24" s="127">
        <v>294</v>
      </c>
      <c r="E24" s="127">
        <v>304</v>
      </c>
      <c r="F24" s="127">
        <v>330</v>
      </c>
      <c r="G24" s="127">
        <v>735</v>
      </c>
      <c r="H24" s="127">
        <v>639</v>
      </c>
      <c r="I24" s="128">
        <v>630</v>
      </c>
      <c r="J24" s="43">
        <f t="shared" si="2"/>
        <v>6.4053484044724662E-2</v>
      </c>
      <c r="K24" s="13">
        <f t="shared" si="4"/>
        <v>9.8602402002471834E-2</v>
      </c>
      <c r="L24" s="44">
        <f>(I24/D24)^0.2-1</f>
        <v>0.16465861577965679</v>
      </c>
      <c r="M24" s="13">
        <f t="shared" si="3"/>
        <v>3.4013605442176874E-2</v>
      </c>
      <c r="N24" s="13">
        <f t="shared" si="0"/>
        <v>8.5526315789473686E-2</v>
      </c>
      <c r="O24" s="13">
        <f t="shared" si="0"/>
        <v>1.2272727272727273</v>
      </c>
      <c r="P24" s="13">
        <f t="shared" si="1"/>
        <v>-0.1306122448979592</v>
      </c>
      <c r="Q24" s="44">
        <f t="shared" si="1"/>
        <v>-1.4084507042253521E-2</v>
      </c>
    </row>
    <row r="25" spans="1:17" x14ac:dyDescent="0.25">
      <c r="A25" s="119" t="s">
        <v>13</v>
      </c>
      <c r="B25" s="120">
        <v>353</v>
      </c>
      <c r="C25" s="121">
        <v>520</v>
      </c>
      <c r="D25" s="121">
        <v>556</v>
      </c>
      <c r="E25" s="121">
        <v>581</v>
      </c>
      <c r="F25" s="121">
        <v>592</v>
      </c>
      <c r="G25" s="121">
        <v>590</v>
      </c>
      <c r="H25" s="121">
        <v>629</v>
      </c>
      <c r="I25" s="122">
        <v>658</v>
      </c>
      <c r="J25" s="123">
        <f>(I25/B25)^0.05-1</f>
        <v>3.1626665857933389E-2</v>
      </c>
      <c r="K25" s="124">
        <f t="shared" si="4"/>
        <v>2.3816807794625028E-2</v>
      </c>
      <c r="L25" s="125">
        <f>(I25/D25)^0.2-1</f>
        <v>3.4261171052045736E-2</v>
      </c>
      <c r="M25" s="124">
        <f t="shared" si="3"/>
        <v>4.4964028776978415E-2</v>
      </c>
      <c r="N25" s="124">
        <f t="shared" si="0"/>
        <v>1.8932874354561102E-2</v>
      </c>
      <c r="O25" s="124">
        <f t="shared" si="0"/>
        <v>-3.3783783783783786E-3</v>
      </c>
      <c r="P25" s="124">
        <f t="shared" si="1"/>
        <v>6.6101694915254236E-2</v>
      </c>
      <c r="Q25" s="125">
        <f t="shared" si="1"/>
        <v>4.6104928457869634E-2</v>
      </c>
    </row>
    <row r="26" spans="1:17" x14ac:dyDescent="0.25">
      <c r="A26" s="88" t="s">
        <v>30</v>
      </c>
      <c r="B26" s="126">
        <v>111</v>
      </c>
      <c r="C26" s="127">
        <v>154</v>
      </c>
      <c r="D26" s="127">
        <v>157</v>
      </c>
      <c r="E26" s="127">
        <v>165</v>
      </c>
      <c r="F26" s="127">
        <v>172</v>
      </c>
      <c r="G26" s="127">
        <v>183</v>
      </c>
      <c r="H26" s="127">
        <v>188</v>
      </c>
      <c r="I26" s="128">
        <v>196</v>
      </c>
      <c r="J26" s="43">
        <f t="shared" si="2"/>
        <v>2.8837190140636348E-2</v>
      </c>
      <c r="K26" s="13">
        <f t="shared" si="4"/>
        <v>2.4409353161412684E-2</v>
      </c>
      <c r="L26" s="44">
        <f t="shared" si="5"/>
        <v>4.5373011758111037E-2</v>
      </c>
      <c r="M26" s="13">
        <f t="shared" si="3"/>
        <v>5.0955414012738856E-2</v>
      </c>
      <c r="N26" s="13">
        <f t="shared" si="0"/>
        <v>4.2424242424242427E-2</v>
      </c>
      <c r="O26" s="13">
        <f t="shared" si="0"/>
        <v>6.3953488372093026E-2</v>
      </c>
      <c r="P26" s="13">
        <f t="shared" si="1"/>
        <v>2.7322404371584699E-2</v>
      </c>
      <c r="Q26" s="44">
        <f t="shared" si="1"/>
        <v>4.2553191489361701E-2</v>
      </c>
    </row>
    <row r="27" spans="1:17" x14ac:dyDescent="0.25">
      <c r="A27" s="90" t="s">
        <v>31</v>
      </c>
      <c r="B27" s="132">
        <v>242</v>
      </c>
      <c r="C27" s="133">
        <v>366</v>
      </c>
      <c r="D27" s="133">
        <v>399</v>
      </c>
      <c r="E27" s="133">
        <v>416</v>
      </c>
      <c r="F27" s="133">
        <v>419</v>
      </c>
      <c r="G27" s="133">
        <v>407</v>
      </c>
      <c r="H27" s="133">
        <v>442</v>
      </c>
      <c r="I27" s="134">
        <v>462</v>
      </c>
      <c r="J27" s="46">
        <f>(I27/B27)^0.05-1</f>
        <v>3.2859695185489812E-2</v>
      </c>
      <c r="K27" s="45">
        <f>(I27/C27)^0.1-1</f>
        <v>2.3566560009741222E-2</v>
      </c>
      <c r="L27" s="47">
        <f>(I27/D27)^0.2-1</f>
        <v>2.9754778570413087E-2</v>
      </c>
      <c r="M27" s="45">
        <f t="shared" si="3"/>
        <v>4.2606516290726815E-2</v>
      </c>
      <c r="N27" s="45">
        <f t="shared" si="0"/>
        <v>7.2115384615384619E-3</v>
      </c>
      <c r="O27" s="45">
        <f t="shared" si="0"/>
        <v>-2.8639618138424822E-2</v>
      </c>
      <c r="P27" s="45">
        <f t="shared" si="1"/>
        <v>8.5995085995085999E-2</v>
      </c>
      <c r="Q27" s="47">
        <f t="shared" si="1"/>
        <v>4.5248868778280542E-2</v>
      </c>
    </row>
    <row r="28" spans="1:17" x14ac:dyDescent="0.25">
      <c r="B28" s="135"/>
      <c r="C28" s="135"/>
      <c r="D28" s="135"/>
      <c r="E28" s="135"/>
      <c r="F28" s="135"/>
      <c r="G28" s="135"/>
      <c r="H28" s="135"/>
      <c r="I28" s="135"/>
      <c r="J28" s="135"/>
    </row>
    <row r="29" spans="1:17" ht="30" customHeight="1" x14ac:dyDescent="0.25">
      <c r="A29" s="248" t="s">
        <v>98</v>
      </c>
      <c r="B29" s="248"/>
      <c r="C29" s="248"/>
      <c r="D29" s="248"/>
      <c r="E29" s="248"/>
      <c r="F29" s="248"/>
      <c r="G29" s="248"/>
      <c r="H29" s="248"/>
      <c r="I29" s="248"/>
      <c r="J29" s="248"/>
      <c r="K29" s="248"/>
      <c r="L29" s="248"/>
      <c r="M29" s="248"/>
      <c r="N29" s="248"/>
      <c r="O29" s="248"/>
      <c r="P29" s="248"/>
      <c r="Q29" s="248"/>
    </row>
    <row r="31" spans="1:17" x14ac:dyDescent="0.25">
      <c r="A31" s="244" t="s">
        <v>89</v>
      </c>
      <c r="B31" s="244"/>
      <c r="C31" s="244"/>
      <c r="D31" s="244"/>
      <c r="E31" s="244"/>
      <c r="F31" s="244"/>
      <c r="G31" s="244"/>
      <c r="H31" s="244"/>
      <c r="I31" s="244"/>
      <c r="J31" s="244"/>
      <c r="K31" s="244"/>
      <c r="L31" s="244"/>
      <c r="M31" s="244"/>
      <c r="N31" s="244"/>
    </row>
    <row r="32" spans="1:17" x14ac:dyDescent="0.25">
      <c r="A32" s="136"/>
      <c r="B32" s="136"/>
      <c r="C32" s="136"/>
      <c r="D32" s="136"/>
      <c r="E32" s="136"/>
      <c r="F32" s="136"/>
      <c r="G32" s="136"/>
      <c r="H32" s="136"/>
      <c r="I32" s="136"/>
      <c r="J32" s="136"/>
      <c r="K32" s="136"/>
      <c r="L32" s="136"/>
      <c r="M32" s="136"/>
      <c r="N32" s="136"/>
    </row>
  </sheetData>
  <mergeCells count="5">
    <mergeCell ref="B4:I5"/>
    <mergeCell ref="J4:L5"/>
    <mergeCell ref="M4:Q5"/>
    <mergeCell ref="A31:N31"/>
    <mergeCell ref="A29:Q29"/>
  </mergeCells>
  <hyperlinks>
    <hyperlink ref="A31:N31" r:id="rId1" display="Source: National Health Expenditure historical data (1960–2017), Centers for Medicare &amp; Medicaid Services, www.cms.gov." xr:uid="{65A7CDFE-1C69-4E12-8485-175C1F352C76}"/>
  </hyperlinks>
  <pageMargins left="0.45" right="0.45" top="0.75" bottom="0.75" header="0.3" footer="0.3"/>
  <pageSetup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02C194-2930-417C-AA40-A3D0AE87B4D4}">
  <sheetPr>
    <tabColor theme="9" tint="-0.249977111117893"/>
  </sheetPr>
  <dimension ref="A1:H100"/>
  <sheetViews>
    <sheetView tabSelected="1" topLeftCell="A62" zoomScale="102" zoomScaleNormal="102" workbookViewId="0">
      <selection activeCell="A2" sqref="A2"/>
    </sheetView>
  </sheetViews>
  <sheetFormatPr defaultColWidth="9" defaultRowHeight="15" x14ac:dyDescent="0.25"/>
  <cols>
    <col min="1" max="1" width="36.28515625" customWidth="1"/>
    <col min="2" max="2" width="13.42578125" customWidth="1"/>
    <col min="3" max="7" width="9.7109375" customWidth="1"/>
    <col min="8" max="8" width="10.5703125" customWidth="1"/>
    <col min="9" max="28" width="9.85546875" customWidth="1"/>
  </cols>
  <sheetData>
    <row r="1" spans="1:8" ht="18.75" x14ac:dyDescent="0.3">
      <c r="A1" s="16" t="s">
        <v>104</v>
      </c>
    </row>
    <row r="2" spans="1:8" x14ac:dyDescent="0.25">
      <c r="A2" t="s">
        <v>93</v>
      </c>
      <c r="C2" s="19"/>
    </row>
    <row r="3" spans="1:8" x14ac:dyDescent="0.25">
      <c r="A3" s="19"/>
      <c r="C3" s="19"/>
    </row>
    <row r="4" spans="1:8" ht="25.9" customHeight="1" x14ac:dyDescent="0.25">
      <c r="A4" s="137"/>
      <c r="B4" s="245" t="s">
        <v>77</v>
      </c>
      <c r="C4" s="246"/>
      <c r="D4" s="246"/>
      <c r="E4" s="246"/>
      <c r="F4" s="246"/>
      <c r="G4" s="246"/>
      <c r="H4" s="247"/>
    </row>
    <row r="5" spans="1:8" x14ac:dyDescent="0.25">
      <c r="A5" s="22"/>
      <c r="B5" s="27">
        <v>2015</v>
      </c>
      <c r="C5" s="26">
        <v>2016</v>
      </c>
      <c r="D5" s="26">
        <v>2017</v>
      </c>
      <c r="E5" s="26">
        <v>2018</v>
      </c>
      <c r="F5" s="26">
        <v>2019</v>
      </c>
      <c r="G5" s="26">
        <v>2020</v>
      </c>
      <c r="H5" s="28">
        <v>2021</v>
      </c>
    </row>
    <row r="6" spans="1:8" ht="19.899999999999999" customHeight="1" x14ac:dyDescent="0.25">
      <c r="A6" s="138" t="s">
        <v>38</v>
      </c>
      <c r="B6" s="139">
        <v>2039.99</v>
      </c>
      <c r="C6" s="140">
        <v>2120.84</v>
      </c>
      <c r="D6" s="140">
        <v>2189.0100000000002</v>
      </c>
      <c r="E6" s="140">
        <v>2277.4</v>
      </c>
      <c r="F6" s="140">
        <v>2396.21</v>
      </c>
      <c r="G6" s="140">
        <v>2324.61</v>
      </c>
      <c r="H6" s="140">
        <v>2556.06</v>
      </c>
    </row>
    <row r="7" spans="1:8" ht="16.149999999999999" customHeight="1" x14ac:dyDescent="0.25">
      <c r="A7" s="21" t="s">
        <v>78</v>
      </c>
      <c r="B7" s="141">
        <v>277.82</v>
      </c>
      <c r="C7" s="142">
        <v>304.08</v>
      </c>
      <c r="D7" s="142">
        <v>316.93</v>
      </c>
      <c r="E7" s="142">
        <v>330.48</v>
      </c>
      <c r="F7" s="142">
        <v>344.54</v>
      </c>
      <c r="G7" s="142">
        <v>332.28</v>
      </c>
      <c r="H7" s="143">
        <v>386</v>
      </c>
    </row>
    <row r="8" spans="1:8" ht="16.149999999999999" customHeight="1" x14ac:dyDescent="0.25">
      <c r="A8" s="23" t="s">
        <v>56</v>
      </c>
      <c r="B8" s="141">
        <v>238.24</v>
      </c>
      <c r="C8" s="142">
        <v>240.38</v>
      </c>
      <c r="D8" s="142">
        <v>246.12</v>
      </c>
      <c r="E8" s="142">
        <v>255.24</v>
      </c>
      <c r="F8" s="142">
        <v>270.98</v>
      </c>
      <c r="G8" s="142">
        <v>245.86</v>
      </c>
      <c r="H8" s="143">
        <v>265.74</v>
      </c>
    </row>
    <row r="9" spans="1:8" ht="16.149999999999999" customHeight="1" x14ac:dyDescent="0.25">
      <c r="A9" s="23" t="s">
        <v>57</v>
      </c>
      <c r="B9" s="141">
        <v>207.06</v>
      </c>
      <c r="C9" s="142">
        <v>219.1</v>
      </c>
      <c r="D9" s="142">
        <v>223.46</v>
      </c>
      <c r="E9" s="142">
        <v>227.88</v>
      </c>
      <c r="F9" s="142">
        <v>237.82</v>
      </c>
      <c r="G9" s="142">
        <v>215.14</v>
      </c>
      <c r="H9" s="143">
        <v>240.48</v>
      </c>
    </row>
    <row r="10" spans="1:8" ht="16.149999999999999" customHeight="1" x14ac:dyDescent="0.25">
      <c r="A10" s="23" t="s">
        <v>41</v>
      </c>
      <c r="B10" s="141">
        <v>100.89</v>
      </c>
      <c r="C10" s="142">
        <v>106.52</v>
      </c>
      <c r="D10" s="142">
        <v>110.35</v>
      </c>
      <c r="E10" s="142">
        <v>119.16</v>
      </c>
      <c r="F10" s="142">
        <v>124.58</v>
      </c>
      <c r="G10" s="142">
        <v>204.82</v>
      </c>
      <c r="H10" s="143">
        <v>230.81</v>
      </c>
    </row>
    <row r="11" spans="1:8" ht="16.149999999999999" customHeight="1" x14ac:dyDescent="0.25">
      <c r="A11" s="23" t="s">
        <v>50</v>
      </c>
      <c r="B11" s="141">
        <v>154.32</v>
      </c>
      <c r="C11" s="142">
        <v>167.83</v>
      </c>
      <c r="D11" s="142">
        <v>174.42</v>
      </c>
      <c r="E11" s="142">
        <v>181.52</v>
      </c>
      <c r="F11" s="142">
        <v>191.77</v>
      </c>
      <c r="G11" s="142">
        <v>175.26</v>
      </c>
      <c r="H11" s="143">
        <v>191.41</v>
      </c>
    </row>
    <row r="12" spans="1:8" ht="16.149999999999999" customHeight="1" x14ac:dyDescent="0.25">
      <c r="A12" s="23" t="s">
        <v>36</v>
      </c>
      <c r="B12" s="141">
        <v>133.78</v>
      </c>
      <c r="C12" s="142">
        <v>132.93</v>
      </c>
      <c r="D12" s="142">
        <v>139.34</v>
      </c>
      <c r="E12" s="142">
        <v>150.01</v>
      </c>
      <c r="F12" s="142">
        <v>162.63999999999999</v>
      </c>
      <c r="G12" s="142">
        <v>159.97999999999999</v>
      </c>
      <c r="H12" s="143">
        <v>171.99</v>
      </c>
    </row>
    <row r="13" spans="1:8" ht="16.149999999999999" customHeight="1" x14ac:dyDescent="0.25">
      <c r="A13" s="23" t="s">
        <v>51</v>
      </c>
      <c r="B13" s="141">
        <v>126.43</v>
      </c>
      <c r="C13" s="142">
        <v>130.86000000000001</v>
      </c>
      <c r="D13" s="142">
        <v>134.63</v>
      </c>
      <c r="E13" s="142">
        <v>139.47</v>
      </c>
      <c r="F13" s="142">
        <v>146.58000000000001</v>
      </c>
      <c r="G13" s="142">
        <v>145.01</v>
      </c>
      <c r="H13" s="143">
        <v>158.66999999999999</v>
      </c>
    </row>
    <row r="14" spans="1:8" ht="16.149999999999999" customHeight="1" x14ac:dyDescent="0.25">
      <c r="A14" s="23" t="s">
        <v>58</v>
      </c>
      <c r="B14" s="141">
        <v>153.97</v>
      </c>
      <c r="C14" s="142">
        <v>159.88</v>
      </c>
      <c r="D14" s="142">
        <v>165.83</v>
      </c>
      <c r="E14" s="142">
        <v>168.78</v>
      </c>
      <c r="F14" s="142">
        <v>174.01</v>
      </c>
      <c r="G14" s="142">
        <v>147.53</v>
      </c>
      <c r="H14" s="143">
        <v>148.31</v>
      </c>
    </row>
    <row r="15" spans="1:8" ht="16.149999999999999" customHeight="1" x14ac:dyDescent="0.25">
      <c r="A15" s="23" t="s">
        <v>40</v>
      </c>
      <c r="B15" s="141">
        <v>129.97</v>
      </c>
      <c r="C15" s="142">
        <v>131.80000000000001</v>
      </c>
      <c r="D15" s="142">
        <v>136.19</v>
      </c>
      <c r="E15" s="142">
        <v>138</v>
      </c>
      <c r="F15" s="142">
        <v>145.84</v>
      </c>
      <c r="G15" s="142">
        <v>131.63999999999999</v>
      </c>
      <c r="H15" s="143">
        <v>144.81</v>
      </c>
    </row>
    <row r="16" spans="1:8" ht="16.149999999999999" customHeight="1" x14ac:dyDescent="0.25">
      <c r="A16" s="24" t="s">
        <v>66</v>
      </c>
      <c r="B16" s="141">
        <v>97.41</v>
      </c>
      <c r="C16" s="142">
        <v>99.11</v>
      </c>
      <c r="D16" s="142">
        <v>107.45</v>
      </c>
      <c r="E16" s="142">
        <v>113.95</v>
      </c>
      <c r="F16" s="142">
        <v>125.78</v>
      </c>
      <c r="G16" s="142">
        <v>127.26</v>
      </c>
      <c r="H16" s="143">
        <v>139.61000000000001</v>
      </c>
    </row>
    <row r="17" spans="1:8" ht="16.149999999999999" customHeight="1" x14ac:dyDescent="0.25">
      <c r="A17" s="23" t="s">
        <v>59</v>
      </c>
      <c r="B17" s="141">
        <v>110.84</v>
      </c>
      <c r="C17" s="142">
        <v>118.1</v>
      </c>
      <c r="D17" s="142">
        <v>120.72</v>
      </c>
      <c r="E17" s="142">
        <v>126.66</v>
      </c>
      <c r="F17" s="142">
        <v>133.01</v>
      </c>
      <c r="G17" s="142">
        <v>123.9</v>
      </c>
      <c r="H17" s="143">
        <v>136.25</v>
      </c>
    </row>
    <row r="18" spans="1:8" ht="16.149999999999999" customHeight="1" x14ac:dyDescent="0.25">
      <c r="A18" s="23" t="s">
        <v>60</v>
      </c>
      <c r="B18" s="141">
        <v>122.81</v>
      </c>
      <c r="C18" s="142">
        <v>113.38</v>
      </c>
      <c r="D18" s="142">
        <v>114.53</v>
      </c>
      <c r="E18" s="142">
        <v>118.53</v>
      </c>
      <c r="F18" s="142">
        <v>124.28</v>
      </c>
      <c r="G18" s="142">
        <v>114.15</v>
      </c>
      <c r="H18" s="143">
        <v>122.68</v>
      </c>
    </row>
    <row r="19" spans="1:8" ht="16.149999999999999" customHeight="1" x14ac:dyDescent="0.25">
      <c r="A19" s="23" t="s">
        <v>67</v>
      </c>
      <c r="B19" s="141">
        <v>51.04</v>
      </c>
      <c r="C19" s="142">
        <v>55.68</v>
      </c>
      <c r="D19" s="142">
        <v>57.2</v>
      </c>
      <c r="E19" s="142">
        <v>59.55</v>
      </c>
      <c r="F19" s="142">
        <v>62.48</v>
      </c>
      <c r="G19" s="142">
        <v>57.66</v>
      </c>
      <c r="H19" s="143">
        <v>65.23</v>
      </c>
    </row>
    <row r="20" spans="1:8" ht="16.149999999999999" customHeight="1" x14ac:dyDescent="0.25">
      <c r="A20" s="23" t="s">
        <v>49</v>
      </c>
      <c r="B20" s="141">
        <v>48.88</v>
      </c>
      <c r="C20" s="142">
        <v>51.82</v>
      </c>
      <c r="D20" s="142">
        <v>51.26</v>
      </c>
      <c r="E20" s="142">
        <v>54.35</v>
      </c>
      <c r="F20" s="142">
        <v>54.23</v>
      </c>
      <c r="G20" s="142">
        <v>50.75</v>
      </c>
      <c r="H20" s="143">
        <v>53.97</v>
      </c>
    </row>
    <row r="21" spans="1:8" ht="16.149999999999999" customHeight="1" x14ac:dyDescent="0.25">
      <c r="A21" s="25" t="s">
        <v>37</v>
      </c>
      <c r="B21" s="144">
        <v>86.55</v>
      </c>
      <c r="C21" s="145">
        <v>89.38</v>
      </c>
      <c r="D21" s="145">
        <v>90.56</v>
      </c>
      <c r="E21" s="145">
        <v>93.81</v>
      </c>
      <c r="F21" s="145">
        <v>97.67</v>
      </c>
      <c r="G21" s="145">
        <v>93.37</v>
      </c>
      <c r="H21" s="146">
        <v>100.1</v>
      </c>
    </row>
    <row r="22" spans="1:8" ht="16.899999999999999" customHeight="1" x14ac:dyDescent="0.25"/>
    <row r="23" spans="1:8" ht="25.15" customHeight="1" x14ac:dyDescent="0.25">
      <c r="A23" s="137"/>
      <c r="B23" s="245" t="s">
        <v>0</v>
      </c>
      <c r="C23" s="246"/>
      <c r="D23" s="246"/>
      <c r="E23" s="246"/>
      <c r="F23" s="246"/>
      <c r="G23" s="246"/>
      <c r="H23" s="247"/>
    </row>
    <row r="24" spans="1:8" x14ac:dyDescent="0.25">
      <c r="A24" s="22"/>
      <c r="B24" s="27">
        <v>2015</v>
      </c>
      <c r="C24" s="26">
        <v>2016</v>
      </c>
      <c r="D24" s="26">
        <v>2017</v>
      </c>
      <c r="E24" s="26">
        <v>2018</v>
      </c>
      <c r="F24" s="26">
        <v>2019</v>
      </c>
      <c r="G24" s="26">
        <v>2020</v>
      </c>
      <c r="H24" s="28">
        <v>2021</v>
      </c>
    </row>
    <row r="25" spans="1:8" ht="18" customHeight="1" x14ac:dyDescent="0.25">
      <c r="A25" s="138" t="s">
        <v>38</v>
      </c>
      <c r="B25" s="147">
        <f>B6/B$6</f>
        <v>1</v>
      </c>
      <c r="C25" s="148">
        <f t="shared" ref="B25:I40" si="0">C6/C$6</f>
        <v>1</v>
      </c>
      <c r="D25" s="148">
        <f t="shared" si="0"/>
        <v>1</v>
      </c>
      <c r="E25" s="148">
        <f t="shared" si="0"/>
        <v>1</v>
      </c>
      <c r="F25" s="148">
        <f t="shared" si="0"/>
        <v>1</v>
      </c>
      <c r="G25" s="148">
        <f>G6/G$6</f>
        <v>1</v>
      </c>
      <c r="H25" s="149">
        <f t="shared" ref="H25" si="1">H6/H$6</f>
        <v>1</v>
      </c>
    </row>
    <row r="26" spans="1:8" ht="15.6" customHeight="1" x14ac:dyDescent="0.25">
      <c r="A26" s="21" t="s">
        <v>78</v>
      </c>
      <c r="B26" s="58">
        <f t="shared" si="0"/>
        <v>0.1361869420928534</v>
      </c>
      <c r="C26" s="59">
        <f t="shared" si="0"/>
        <v>0.1433771524490296</v>
      </c>
      <c r="D26" s="59">
        <f t="shared" si="0"/>
        <v>0.14478234453017574</v>
      </c>
      <c r="E26" s="59">
        <f t="shared" si="0"/>
        <v>0.14511284798454377</v>
      </c>
      <c r="F26" s="59">
        <f t="shared" si="0"/>
        <v>0.14378539443537922</v>
      </c>
      <c r="G26" s="59">
        <f t="shared" si="0"/>
        <v>0.14294010608231056</v>
      </c>
      <c r="H26" s="60">
        <f t="shared" si="0"/>
        <v>0.1510136694756774</v>
      </c>
    </row>
    <row r="27" spans="1:8" ht="15.6" customHeight="1" x14ac:dyDescent="0.25">
      <c r="A27" s="23" t="s">
        <v>56</v>
      </c>
      <c r="B27" s="58">
        <f t="shared" si="0"/>
        <v>0.11678488620042256</v>
      </c>
      <c r="C27" s="59">
        <f t="shared" si="0"/>
        <v>0.1133418834046887</v>
      </c>
      <c r="D27" s="59">
        <f t="shared" si="0"/>
        <v>0.11243438814806693</v>
      </c>
      <c r="E27" s="59">
        <f t="shared" si="0"/>
        <v>0.11207517344340037</v>
      </c>
      <c r="F27" s="59">
        <f t="shared" si="0"/>
        <v>0.11308691642218337</v>
      </c>
      <c r="G27" s="59">
        <f t="shared" si="0"/>
        <v>0.10576397761344913</v>
      </c>
      <c r="H27" s="60">
        <f t="shared" si="0"/>
        <v>0.10396469566442103</v>
      </c>
    </row>
    <row r="28" spans="1:8" ht="15.6" customHeight="1" x14ac:dyDescent="0.25">
      <c r="A28" s="23" t="s">
        <v>57</v>
      </c>
      <c r="B28" s="58">
        <f t="shared" si="0"/>
        <v>0.10150049755145858</v>
      </c>
      <c r="C28" s="59">
        <f t="shared" si="0"/>
        <v>0.10330812319646931</v>
      </c>
      <c r="D28" s="59">
        <f t="shared" si="0"/>
        <v>0.1020826766437796</v>
      </c>
      <c r="E28" s="59">
        <f t="shared" si="0"/>
        <v>0.1000614736102573</v>
      </c>
      <c r="F28" s="59">
        <f t="shared" si="0"/>
        <v>9.9248396426022761E-2</v>
      </c>
      <c r="G28" s="59">
        <f t="shared" si="0"/>
        <v>9.2548857657843667E-2</v>
      </c>
      <c r="H28" s="60">
        <f t="shared" si="0"/>
        <v>9.4082298537593007E-2</v>
      </c>
    </row>
    <row r="29" spans="1:8" ht="15.6" customHeight="1" x14ac:dyDescent="0.25">
      <c r="A29" s="23" t="s">
        <v>41</v>
      </c>
      <c r="B29" s="58">
        <f t="shared" si="0"/>
        <v>4.9456124784925413E-2</v>
      </c>
      <c r="C29" s="59">
        <f t="shared" si="0"/>
        <v>5.022538239565455E-2</v>
      </c>
      <c r="D29" s="59">
        <f t="shared" si="0"/>
        <v>5.0410916350313605E-2</v>
      </c>
      <c r="E29" s="59">
        <f t="shared" si="0"/>
        <v>5.2322824273294107E-2</v>
      </c>
      <c r="F29" s="59">
        <f t="shared" si="0"/>
        <v>5.1990434895105186E-2</v>
      </c>
      <c r="G29" s="59">
        <f t="shared" si="0"/>
        <v>8.810940329775746E-2</v>
      </c>
      <c r="H29" s="60">
        <f t="shared" si="0"/>
        <v>9.0299132258241196E-2</v>
      </c>
    </row>
    <row r="30" spans="1:8" ht="15.6" customHeight="1" x14ac:dyDescent="0.25">
      <c r="A30" s="23" t="s">
        <v>50</v>
      </c>
      <c r="B30" s="58">
        <f t="shared" si="0"/>
        <v>7.5647429644262965E-2</v>
      </c>
      <c r="C30" s="59">
        <f t="shared" si="0"/>
        <v>7.913373946172271E-2</v>
      </c>
      <c r="D30" s="59">
        <f t="shared" si="0"/>
        <v>7.9679855277043035E-2</v>
      </c>
      <c r="E30" s="59">
        <f t="shared" si="0"/>
        <v>7.9704926670764911E-2</v>
      </c>
      <c r="F30" s="59">
        <f t="shared" si="0"/>
        <v>8.0030548240763541E-2</v>
      </c>
      <c r="G30" s="59">
        <f>G11/G$6</f>
        <v>7.5393291777975657E-2</v>
      </c>
      <c r="H30" s="60">
        <f t="shared" si="0"/>
        <v>7.4884783612278266E-2</v>
      </c>
    </row>
    <row r="31" spans="1:8" ht="15.6" customHeight="1" x14ac:dyDescent="0.25">
      <c r="A31" s="23" t="s">
        <v>36</v>
      </c>
      <c r="B31" s="58">
        <f t="shared" si="0"/>
        <v>6.5578752837023704E-2</v>
      </c>
      <c r="C31" s="59">
        <f t="shared" si="0"/>
        <v>6.2677995511212531E-2</v>
      </c>
      <c r="D31" s="59">
        <f t="shared" si="0"/>
        <v>6.3654346028569994E-2</v>
      </c>
      <c r="E31" s="59">
        <f t="shared" si="0"/>
        <v>6.5868973390708699E-2</v>
      </c>
      <c r="F31" s="59">
        <f t="shared" si="0"/>
        <v>6.787385078937154E-2</v>
      </c>
      <c r="G31" s="59">
        <f t="shared" si="0"/>
        <v>6.8820146175057315E-2</v>
      </c>
      <c r="H31" s="60">
        <f t="shared" si="0"/>
        <v>6.728715288373513E-2</v>
      </c>
    </row>
    <row r="32" spans="1:8" ht="15.6" customHeight="1" x14ac:dyDescent="0.25">
      <c r="A32" s="23" t="s">
        <v>51</v>
      </c>
      <c r="B32" s="58">
        <f t="shared" si="0"/>
        <v>6.1975793998990197E-2</v>
      </c>
      <c r="C32" s="59">
        <f t="shared" si="0"/>
        <v>6.1701967145093455E-2</v>
      </c>
      <c r="D32" s="59">
        <f t="shared" si="0"/>
        <v>6.1502688429929502E-2</v>
      </c>
      <c r="E32" s="59">
        <f t="shared" si="0"/>
        <v>6.1240888732765432E-2</v>
      </c>
      <c r="F32" s="59">
        <f t="shared" si="0"/>
        <v>6.1171600151906556E-2</v>
      </c>
      <c r="G32" s="59">
        <f t="shared" si="0"/>
        <v>6.238035627481598E-2</v>
      </c>
      <c r="H32" s="60">
        <f t="shared" si="0"/>
        <v>6.2076007605455265E-2</v>
      </c>
    </row>
    <row r="33" spans="1:8" ht="15.6" customHeight="1" x14ac:dyDescent="0.25">
      <c r="A33" s="23" t="s">
        <v>58</v>
      </c>
      <c r="B33" s="58">
        <f t="shared" si="0"/>
        <v>7.547586017578517E-2</v>
      </c>
      <c r="C33" s="59">
        <f t="shared" si="0"/>
        <v>7.5385224722279848E-2</v>
      </c>
      <c r="D33" s="59">
        <f t="shared" si="0"/>
        <v>7.5755706917739071E-2</v>
      </c>
      <c r="E33" s="59">
        <f t="shared" si="0"/>
        <v>7.4110828137349608E-2</v>
      </c>
      <c r="F33" s="59">
        <f t="shared" si="0"/>
        <v>7.2618843924363879E-2</v>
      </c>
      <c r="G33" s="59">
        <f t="shared" si="0"/>
        <v>6.3464409083674247E-2</v>
      </c>
      <c r="H33" s="60">
        <f t="shared" si="0"/>
        <v>5.8022894611237608E-2</v>
      </c>
    </row>
    <row r="34" spans="1:8" ht="15.6" customHeight="1" x14ac:dyDescent="0.25">
      <c r="A34" s="23" t="s">
        <v>40</v>
      </c>
      <c r="B34" s="58">
        <f t="shared" si="0"/>
        <v>6.3711096623022656E-2</v>
      </c>
      <c r="C34" s="59">
        <f t="shared" si="0"/>
        <v>6.2145187755794876E-2</v>
      </c>
      <c r="D34" s="59">
        <f t="shared" si="0"/>
        <v>6.2215339354319985E-2</v>
      </c>
      <c r="E34" s="59">
        <f t="shared" si="0"/>
        <v>6.059541582506367E-2</v>
      </c>
      <c r="F34" s="59">
        <f t="shared" si="0"/>
        <v>6.0862779138723233E-2</v>
      </c>
      <c r="G34" s="59">
        <f t="shared" si="0"/>
        <v>5.6628853872262436E-2</v>
      </c>
      <c r="H34" s="60">
        <f t="shared" si="0"/>
        <v>5.6653599680758671E-2</v>
      </c>
    </row>
    <row r="35" spans="1:8" ht="15.6" customHeight="1" x14ac:dyDescent="0.25">
      <c r="A35" s="24" t="s">
        <v>66</v>
      </c>
      <c r="B35" s="58">
        <f t="shared" si="0"/>
        <v>4.7750234069774848E-2</v>
      </c>
      <c r="C35" s="59">
        <f t="shared" si="0"/>
        <v>4.6731483751721016E-2</v>
      </c>
      <c r="D35" s="59">
        <f t="shared" si="0"/>
        <v>4.9086116554972338E-2</v>
      </c>
      <c r="E35" s="59">
        <f t="shared" si="0"/>
        <v>5.0035127777289891E-2</v>
      </c>
      <c r="F35" s="59">
        <f t="shared" si="0"/>
        <v>5.2491225727294352E-2</v>
      </c>
      <c r="G35" s="59">
        <f t="shared" si="0"/>
        <v>5.4744666847342131E-2</v>
      </c>
      <c r="H35" s="60">
        <f t="shared" si="0"/>
        <v>5.4619218641189966E-2</v>
      </c>
    </row>
    <row r="36" spans="1:8" ht="15.6" customHeight="1" x14ac:dyDescent="0.25">
      <c r="A36" s="23" t="s">
        <v>59</v>
      </c>
      <c r="B36" s="58">
        <f t="shared" si="0"/>
        <v>5.4333599674508209E-2</v>
      </c>
      <c r="C36" s="59">
        <f t="shared" si="0"/>
        <v>5.5685483110465658E-2</v>
      </c>
      <c r="D36" s="59">
        <f t="shared" si="0"/>
        <v>5.5148217687447744E-2</v>
      </c>
      <c r="E36" s="59">
        <f t="shared" si="0"/>
        <v>5.5616053394221474E-2</v>
      </c>
      <c r="F36" s="59">
        <f t="shared" si="0"/>
        <v>5.5508490491234068E-2</v>
      </c>
      <c r="G36" s="59">
        <f t="shared" si="0"/>
        <v>5.3299263102197784E-2</v>
      </c>
      <c r="H36" s="60">
        <f t="shared" si="0"/>
        <v>5.3304695507930176E-2</v>
      </c>
    </row>
    <row r="37" spans="1:8" ht="15.6" customHeight="1" x14ac:dyDescent="0.25">
      <c r="A37" s="23" t="s">
        <v>60</v>
      </c>
      <c r="B37" s="58">
        <f t="shared" si="0"/>
        <v>6.0201275496448513E-2</v>
      </c>
      <c r="C37" s="59">
        <f t="shared" si="0"/>
        <v>5.3459949831198957E-2</v>
      </c>
      <c r="D37" s="59">
        <f t="shared" si="0"/>
        <v>5.2320455365667581E-2</v>
      </c>
      <c r="E37" s="59">
        <f t="shared" si="0"/>
        <v>5.2046193027136207E-2</v>
      </c>
      <c r="F37" s="59">
        <f t="shared" si="0"/>
        <v>5.1865237187057898E-2</v>
      </c>
      <c r="G37" s="59">
        <f t="shared" si="0"/>
        <v>4.9105011163162855E-2</v>
      </c>
      <c r="H37" s="60">
        <f t="shared" si="0"/>
        <v>4.7995743448901826E-2</v>
      </c>
    </row>
    <row r="38" spans="1:8" ht="15.6" customHeight="1" x14ac:dyDescent="0.25">
      <c r="A38" s="23" t="s">
        <v>67</v>
      </c>
      <c r="B38" s="58">
        <f t="shared" si="0"/>
        <v>2.5019730488874944E-2</v>
      </c>
      <c r="C38" s="59">
        <f t="shared" si="0"/>
        <v>2.6253748514739442E-2</v>
      </c>
      <c r="D38" s="59">
        <f t="shared" si="0"/>
        <v>2.613053389431752E-2</v>
      </c>
      <c r="E38" s="59">
        <f t="shared" si="0"/>
        <v>2.6148239220163343E-2</v>
      </c>
      <c r="F38" s="59">
        <f t="shared" si="0"/>
        <v>2.6074509329315876E-2</v>
      </c>
      <c r="G38" s="59">
        <f t="shared" si="0"/>
        <v>2.480416069792352E-2</v>
      </c>
      <c r="H38" s="60">
        <f t="shared" si="0"/>
        <v>2.5519745232897507E-2</v>
      </c>
    </row>
    <row r="39" spans="1:8" ht="15.6" customHeight="1" x14ac:dyDescent="0.25">
      <c r="A39" s="23" t="s">
        <v>49</v>
      </c>
      <c r="B39" s="58">
        <f t="shared" si="0"/>
        <v>2.3960901769126321E-2</v>
      </c>
      <c r="C39" s="59">
        <f t="shared" si="0"/>
        <v>2.4433714943135738E-2</v>
      </c>
      <c r="D39" s="59">
        <f t="shared" si="0"/>
        <v>2.3416978451446083E-2</v>
      </c>
      <c r="E39" s="59">
        <f t="shared" si="0"/>
        <v>2.3864933696320364E-2</v>
      </c>
      <c r="F39" s="59">
        <f t="shared" si="0"/>
        <v>2.2631572358015363E-2</v>
      </c>
      <c r="G39" s="59">
        <f t="shared" si="0"/>
        <v>2.1831619067284404E-2</v>
      </c>
      <c r="H39" s="60">
        <f t="shared" si="0"/>
        <v>2.1114527827985258E-2</v>
      </c>
    </row>
    <row r="40" spans="1:8" ht="15.6" customHeight="1" x14ac:dyDescent="0.25">
      <c r="A40" s="25" t="s">
        <v>37</v>
      </c>
      <c r="B40" s="61">
        <f t="shared" si="0"/>
        <v>4.2426678562149815E-2</v>
      </c>
      <c r="C40" s="62">
        <f t="shared" si="0"/>
        <v>4.2143678919673334E-2</v>
      </c>
      <c r="D40" s="62">
        <f t="shared" si="0"/>
        <v>4.1370299815898508E-2</v>
      </c>
      <c r="E40" s="62">
        <f t="shared" si="0"/>
        <v>4.1191709844559582E-2</v>
      </c>
      <c r="F40" s="62">
        <f t="shared" si="0"/>
        <v>4.0760200483263155E-2</v>
      </c>
      <c r="G40" s="62">
        <f t="shared" si="0"/>
        <v>4.0165877286942757E-2</v>
      </c>
      <c r="H40" s="63">
        <f>H21/H$6</f>
        <v>3.916183501169769E-2</v>
      </c>
    </row>
    <row r="43" spans="1:8" ht="22.15" customHeight="1" x14ac:dyDescent="0.25">
      <c r="A43" s="137"/>
      <c r="B43" s="245" t="s">
        <v>99</v>
      </c>
      <c r="C43" s="246"/>
      <c r="D43" s="246"/>
      <c r="E43" s="246"/>
      <c r="F43" s="246"/>
      <c r="G43" s="246"/>
      <c r="H43" s="247"/>
    </row>
    <row r="44" spans="1:8" x14ac:dyDescent="0.25">
      <c r="A44" s="22"/>
      <c r="B44" s="30" t="s">
        <v>103</v>
      </c>
      <c r="C44" s="20">
        <v>2016</v>
      </c>
      <c r="D44" s="20">
        <v>2017</v>
      </c>
      <c r="E44" s="20">
        <v>2018</v>
      </c>
      <c r="F44" s="20">
        <v>2019</v>
      </c>
      <c r="G44" s="20">
        <v>2020</v>
      </c>
      <c r="H44" s="31">
        <v>2021</v>
      </c>
    </row>
    <row r="45" spans="1:8" ht="18.75" customHeight="1" x14ac:dyDescent="0.25">
      <c r="A45" s="138" t="s">
        <v>38</v>
      </c>
      <c r="B45" s="150">
        <f>(H6/B6)^(1/6)-1</f>
        <v>3.8302343544595274E-2</v>
      </c>
      <c r="C45" s="151">
        <f>(C6-B6)/B6</f>
        <v>3.9632547218368785E-2</v>
      </c>
      <c r="D45" s="151">
        <f t="shared" ref="C45:H60" si="2">(D6-C6)/C6</f>
        <v>3.2142924501612602E-2</v>
      </c>
      <c r="E45" s="151">
        <f>(E6-D6)/D6</f>
        <v>4.0378984106970668E-2</v>
      </c>
      <c r="F45" s="151">
        <f t="shared" si="2"/>
        <v>5.2169140247650805E-2</v>
      </c>
      <c r="G45" s="151">
        <f t="shared" si="2"/>
        <v>-2.9880519653953497E-2</v>
      </c>
      <c r="H45" s="152">
        <f>(H6-G6)/G6</f>
        <v>9.9565088337398452E-2</v>
      </c>
    </row>
    <row r="46" spans="1:8" ht="16.149999999999999" customHeight="1" x14ac:dyDescent="0.25">
      <c r="A46" s="21" t="s">
        <v>78</v>
      </c>
      <c r="B46" s="58">
        <f t="shared" ref="B46:B59" si="3">(H7/B7)^(1/6)-1</f>
        <v>5.6340586011128124E-2</v>
      </c>
      <c r="C46" s="59">
        <f>(C7-B7)/B7</f>
        <v>9.4521632711827772E-2</v>
      </c>
      <c r="D46" s="59">
        <f>(D7-C7)/C7</f>
        <v>4.2258616153643853E-2</v>
      </c>
      <c r="E46" s="59">
        <f t="shared" si="2"/>
        <v>4.2753920424068441E-2</v>
      </c>
      <c r="F46" s="59">
        <f>(F7-E7)/E7</f>
        <v>4.2544178165093205E-2</v>
      </c>
      <c r="G46" s="59">
        <f>(G7-F7)/F7</f>
        <v>-3.5583676786440026E-2</v>
      </c>
      <c r="H46" s="60">
        <f>(H7-G7)/G7</f>
        <v>0.16167087998073923</v>
      </c>
    </row>
    <row r="47" spans="1:8" ht="16.149999999999999" customHeight="1" x14ac:dyDescent="0.25">
      <c r="A47" s="23" t="s">
        <v>56</v>
      </c>
      <c r="B47" s="58">
        <f t="shared" si="3"/>
        <v>1.8373387631128724E-2</v>
      </c>
      <c r="C47" s="59">
        <f t="shared" si="2"/>
        <v>8.982538616521098E-3</v>
      </c>
      <c r="D47" s="59">
        <f t="shared" si="2"/>
        <v>2.3878858474082741E-2</v>
      </c>
      <c r="E47" s="59">
        <f t="shared" si="2"/>
        <v>3.7055095075572912E-2</v>
      </c>
      <c r="F47" s="59">
        <f t="shared" si="2"/>
        <v>6.1667450242908671E-2</v>
      </c>
      <c r="G47" s="59">
        <f t="shared" si="2"/>
        <v>-9.2700568307624187E-2</v>
      </c>
      <c r="H47" s="60">
        <f t="shared" si="2"/>
        <v>8.0859025461644821E-2</v>
      </c>
    </row>
    <row r="48" spans="1:8" ht="16.149999999999999" customHeight="1" x14ac:dyDescent="0.25">
      <c r="A48" s="23" t="s">
        <v>57</v>
      </c>
      <c r="B48" s="58">
        <f t="shared" si="3"/>
        <v>2.5251607580702329E-2</v>
      </c>
      <c r="C48" s="59">
        <f t="shared" si="2"/>
        <v>5.8147396889790356E-2</v>
      </c>
      <c r="D48" s="59">
        <f t="shared" si="2"/>
        <v>1.9899589228662775E-2</v>
      </c>
      <c r="E48" s="59">
        <f t="shared" si="2"/>
        <v>1.9779826367135E-2</v>
      </c>
      <c r="F48" s="59">
        <f t="shared" si="2"/>
        <v>4.3619448832718968E-2</v>
      </c>
      <c r="G48" s="59">
        <f t="shared" si="2"/>
        <v>-9.5366243377344243E-2</v>
      </c>
      <c r="H48" s="60">
        <f t="shared" si="2"/>
        <v>0.11778376870874782</v>
      </c>
    </row>
    <row r="49" spans="1:8" ht="16.149999999999999" customHeight="1" x14ac:dyDescent="0.25">
      <c r="A49" s="23" t="s">
        <v>41</v>
      </c>
      <c r="B49" s="58">
        <f t="shared" si="3"/>
        <v>0.14789214270792295</v>
      </c>
      <c r="C49" s="59">
        <f t="shared" si="2"/>
        <v>5.5803350183367982E-2</v>
      </c>
      <c r="D49" s="59">
        <f t="shared" si="2"/>
        <v>3.5955689072474636E-2</v>
      </c>
      <c r="E49" s="59">
        <f t="shared" si="2"/>
        <v>7.9836882646125984E-2</v>
      </c>
      <c r="F49" s="59">
        <f t="shared" si="2"/>
        <v>4.5485062101376317E-2</v>
      </c>
      <c r="G49" s="59">
        <f t="shared" si="2"/>
        <v>0.64408412265211101</v>
      </c>
      <c r="H49" s="60">
        <f t="shared" si="2"/>
        <v>0.12689190508739387</v>
      </c>
    </row>
    <row r="50" spans="1:8" ht="16.149999999999999" customHeight="1" x14ac:dyDescent="0.25">
      <c r="A50" s="23" t="s">
        <v>50</v>
      </c>
      <c r="B50" s="58">
        <f t="shared" si="3"/>
        <v>3.6550347188790244E-2</v>
      </c>
      <c r="C50" s="59">
        <f t="shared" si="2"/>
        <v>8.754536029030599E-2</v>
      </c>
      <c r="D50" s="59">
        <f t="shared" si="2"/>
        <v>3.9265923851516261E-2</v>
      </c>
      <c r="E50" s="59">
        <f t="shared" si="2"/>
        <v>4.0706341015938674E-2</v>
      </c>
      <c r="F50" s="59">
        <f t="shared" si="2"/>
        <v>5.6467606875275446E-2</v>
      </c>
      <c r="G50" s="59">
        <f t="shared" si="2"/>
        <v>-8.6092715231788172E-2</v>
      </c>
      <c r="H50" s="60">
        <f t="shared" si="2"/>
        <v>9.2148807486020806E-2</v>
      </c>
    </row>
    <row r="51" spans="1:8" ht="16.149999999999999" customHeight="1" x14ac:dyDescent="0.25">
      <c r="A51" s="23" t="s">
        <v>36</v>
      </c>
      <c r="B51" s="58">
        <f t="shared" si="3"/>
        <v>4.2762330822562644E-2</v>
      </c>
      <c r="C51" s="59">
        <f t="shared" si="2"/>
        <v>-6.3537150545671574E-3</v>
      </c>
      <c r="D51" s="59">
        <f t="shared" si="2"/>
        <v>4.8220868126081368E-2</v>
      </c>
      <c r="E51" s="59">
        <f t="shared" si="2"/>
        <v>7.6575283479259279E-2</v>
      </c>
      <c r="F51" s="59">
        <f t="shared" si="2"/>
        <v>8.4194387040863919E-2</v>
      </c>
      <c r="G51" s="59">
        <f t="shared" si="2"/>
        <v>-1.6355140186915869E-2</v>
      </c>
      <c r="H51" s="60">
        <f t="shared" si="2"/>
        <v>7.5071883985498314E-2</v>
      </c>
    </row>
    <row r="52" spans="1:8" ht="16.149999999999999" customHeight="1" x14ac:dyDescent="0.25">
      <c r="A52" s="23" t="s">
        <v>51</v>
      </c>
      <c r="B52" s="58">
        <f t="shared" si="3"/>
        <v>3.8581974189504598E-2</v>
      </c>
      <c r="C52" s="59">
        <f t="shared" si="2"/>
        <v>3.5039152099976323E-2</v>
      </c>
      <c r="D52" s="59">
        <f t="shared" si="2"/>
        <v>2.8809414641601569E-2</v>
      </c>
      <c r="E52" s="59">
        <f t="shared" si="2"/>
        <v>3.5950382529896782E-2</v>
      </c>
      <c r="F52" s="59">
        <f t="shared" si="2"/>
        <v>5.0978705097870607E-2</v>
      </c>
      <c r="G52" s="59">
        <f t="shared" si="2"/>
        <v>-1.0710874607722892E-2</v>
      </c>
      <c r="H52" s="60">
        <f t="shared" si="2"/>
        <v>9.420039997241568E-2</v>
      </c>
    </row>
    <row r="53" spans="1:8" ht="16.149999999999999" customHeight="1" x14ac:dyDescent="0.25">
      <c r="A53" s="23" t="s">
        <v>58</v>
      </c>
      <c r="B53" s="58">
        <f t="shared" si="3"/>
        <v>-6.2227414622136878E-3</v>
      </c>
      <c r="C53" s="59">
        <f t="shared" si="2"/>
        <v>3.8384100798856902E-2</v>
      </c>
      <c r="D53" s="59">
        <f t="shared" si="2"/>
        <v>3.7215411558669108E-2</v>
      </c>
      <c r="E53" s="59">
        <f t="shared" si="2"/>
        <v>1.778930229753355E-2</v>
      </c>
      <c r="F53" s="59">
        <f t="shared" si="2"/>
        <v>3.098708377769872E-2</v>
      </c>
      <c r="G53" s="59">
        <f t="shared" si="2"/>
        <v>-0.15217516234699149</v>
      </c>
      <c r="H53" s="60">
        <f t="shared" si="2"/>
        <v>5.287060258930395E-3</v>
      </c>
    </row>
    <row r="54" spans="1:8" ht="16.149999999999999" customHeight="1" x14ac:dyDescent="0.25">
      <c r="A54" s="23" t="s">
        <v>40</v>
      </c>
      <c r="B54" s="58">
        <f t="shared" si="3"/>
        <v>1.8183150427940831E-2</v>
      </c>
      <c r="C54" s="59">
        <f t="shared" si="2"/>
        <v>1.4080172347464896E-2</v>
      </c>
      <c r="D54" s="59">
        <f t="shared" si="2"/>
        <v>3.3308042488619016E-2</v>
      </c>
      <c r="E54" s="59">
        <f t="shared" si="2"/>
        <v>1.3290256259637288E-2</v>
      </c>
      <c r="F54" s="59">
        <f t="shared" si="2"/>
        <v>5.6811594202898573E-2</v>
      </c>
      <c r="G54" s="59">
        <f t="shared" si="2"/>
        <v>-9.7366977509599675E-2</v>
      </c>
      <c r="H54" s="60">
        <f t="shared" si="2"/>
        <v>0.10004557885141308</v>
      </c>
    </row>
    <row r="55" spans="1:8" ht="16.149999999999999" customHeight="1" x14ac:dyDescent="0.25">
      <c r="A55" s="24" t="s">
        <v>66</v>
      </c>
      <c r="B55" s="58">
        <f t="shared" si="3"/>
        <v>6.1823087183069836E-2</v>
      </c>
      <c r="C55" s="59">
        <f t="shared" si="2"/>
        <v>1.7452006980802823E-2</v>
      </c>
      <c r="D55" s="59">
        <f t="shared" si="2"/>
        <v>8.4148925436383845E-2</v>
      </c>
      <c r="E55" s="59">
        <f t="shared" si="2"/>
        <v>6.0493252675663099E-2</v>
      </c>
      <c r="F55" s="59">
        <f t="shared" si="2"/>
        <v>0.10381746379991222</v>
      </c>
      <c r="G55" s="59">
        <f t="shared" si="2"/>
        <v>1.1766576562251581E-2</v>
      </c>
      <c r="H55" s="60">
        <f t="shared" si="2"/>
        <v>9.704541882759711E-2</v>
      </c>
    </row>
    <row r="56" spans="1:8" ht="16.149999999999999" customHeight="1" x14ac:dyDescent="0.25">
      <c r="A56" s="23" t="s">
        <v>59</v>
      </c>
      <c r="B56" s="58">
        <f>(H17/B17)^(1/6)-1</f>
        <v>3.4999163935027999E-2</v>
      </c>
      <c r="C56" s="59">
        <f t="shared" si="2"/>
        <v>6.5499819559725642E-2</v>
      </c>
      <c r="D56" s="59">
        <f t="shared" si="2"/>
        <v>2.2184589331075401E-2</v>
      </c>
      <c r="E56" s="59">
        <f t="shared" si="2"/>
        <v>4.9204771371769367E-2</v>
      </c>
      <c r="F56" s="59">
        <f t="shared" si="2"/>
        <v>5.0134217590399453E-2</v>
      </c>
      <c r="G56" s="59">
        <f t="shared" si="2"/>
        <v>-6.8491090895421297E-2</v>
      </c>
      <c r="H56" s="60">
        <f t="shared" si="2"/>
        <v>9.9677158999192841E-2</v>
      </c>
    </row>
    <row r="57" spans="1:8" ht="16.149999999999999" customHeight="1" x14ac:dyDescent="0.25">
      <c r="A57" s="23" t="s">
        <v>60</v>
      </c>
      <c r="B57" s="58">
        <f t="shared" si="3"/>
        <v>-1.7650215103592881E-4</v>
      </c>
      <c r="C57" s="59">
        <f>(C18-B18)/B18</f>
        <v>-7.6785278071818314E-2</v>
      </c>
      <c r="D57" s="59">
        <f t="shared" si="2"/>
        <v>1.0142882342564876E-2</v>
      </c>
      <c r="E57" s="59">
        <f t="shared" si="2"/>
        <v>3.4925347070636513E-2</v>
      </c>
      <c r="F57" s="59">
        <f t="shared" si="2"/>
        <v>4.8510925504091792E-2</v>
      </c>
      <c r="G57" s="59">
        <f t="shared" si="2"/>
        <v>-8.1509494689410975E-2</v>
      </c>
      <c r="H57" s="60">
        <f t="shared" si="2"/>
        <v>7.472623740692072E-2</v>
      </c>
    </row>
    <row r="58" spans="1:8" ht="16.149999999999999" customHeight="1" x14ac:dyDescent="0.25">
      <c r="A58" s="23" t="s">
        <v>67</v>
      </c>
      <c r="B58" s="58">
        <f>(H19/B19)^(1/6)-1</f>
        <v>4.1732272838473694E-2</v>
      </c>
      <c r="C58" s="59">
        <f t="shared" si="2"/>
        <v>9.0909090909090925E-2</v>
      </c>
      <c r="D58" s="59">
        <f t="shared" si="2"/>
        <v>2.7298850574712701E-2</v>
      </c>
      <c r="E58" s="59">
        <f t="shared" si="2"/>
        <v>4.1083916083915983E-2</v>
      </c>
      <c r="F58" s="59">
        <f t="shared" si="2"/>
        <v>4.9202350965575146E-2</v>
      </c>
      <c r="G58" s="59">
        <f t="shared" si="2"/>
        <v>-7.7144686299615892E-2</v>
      </c>
      <c r="H58" s="60">
        <f t="shared" si="2"/>
        <v>0.13128685397155754</v>
      </c>
    </row>
    <row r="59" spans="1:8" ht="16.149999999999999" customHeight="1" x14ac:dyDescent="0.25">
      <c r="A59" s="23" t="s">
        <v>49</v>
      </c>
      <c r="B59" s="58">
        <f t="shared" si="3"/>
        <v>1.6647046893917272E-2</v>
      </c>
      <c r="C59" s="59">
        <f t="shared" si="2"/>
        <v>6.0147299509001585E-2</v>
      </c>
      <c r="D59" s="59">
        <f t="shared" si="2"/>
        <v>-1.0806638363566235E-2</v>
      </c>
      <c r="E59" s="59">
        <f t="shared" si="2"/>
        <v>6.0280920795942321E-2</v>
      </c>
      <c r="F59" s="59">
        <f t="shared" si="2"/>
        <v>-2.2079116835327425E-3</v>
      </c>
      <c r="G59" s="59">
        <f t="shared" si="2"/>
        <v>-6.4171122994652358E-2</v>
      </c>
      <c r="H59" s="60">
        <f t="shared" si="2"/>
        <v>6.3448275862068942E-2</v>
      </c>
    </row>
    <row r="60" spans="1:8" ht="16.149999999999999" customHeight="1" x14ac:dyDescent="0.25">
      <c r="A60" s="25" t="s">
        <v>37</v>
      </c>
      <c r="B60" s="61">
        <f>(H21/B21)^(1/6)-1</f>
        <v>2.4537441466610188E-2</v>
      </c>
      <c r="C60" s="62">
        <f t="shared" si="2"/>
        <v>3.2697862507221238E-2</v>
      </c>
      <c r="D60" s="62">
        <f t="shared" si="2"/>
        <v>1.3202058626090925E-2</v>
      </c>
      <c r="E60" s="62">
        <f>(E21-D21)/D21</f>
        <v>3.588780918727915E-2</v>
      </c>
      <c r="F60" s="62">
        <f t="shared" si="2"/>
        <v>4.1146999253810886E-2</v>
      </c>
      <c r="G60" s="62">
        <f>(G21-F21)/F21</f>
        <v>-4.4025801167195629E-2</v>
      </c>
      <c r="H60" s="63">
        <f>(H21-G21)/G21</f>
        <v>7.2078826175430974E-2</v>
      </c>
    </row>
    <row r="62" spans="1:8" ht="22.15" customHeight="1" x14ac:dyDescent="0.25"/>
    <row r="63" spans="1:8" ht="21" customHeight="1" x14ac:dyDescent="0.25">
      <c r="A63" s="201"/>
      <c r="B63" s="245" t="s">
        <v>95</v>
      </c>
      <c r="C63" s="246"/>
      <c r="D63" s="246"/>
      <c r="E63" s="246"/>
      <c r="F63" s="246"/>
      <c r="G63" s="246"/>
      <c r="H63" s="247"/>
    </row>
    <row r="64" spans="1:8" x14ac:dyDescent="0.25">
      <c r="A64" s="3"/>
      <c r="B64" s="27">
        <v>2015</v>
      </c>
      <c r="C64" s="26">
        <v>2016</v>
      </c>
      <c r="D64" s="26">
        <v>2017</v>
      </c>
      <c r="E64" s="26">
        <v>2018</v>
      </c>
      <c r="F64" s="26">
        <v>2019</v>
      </c>
      <c r="G64" s="26">
        <v>2020</v>
      </c>
      <c r="H64" s="28">
        <v>2021</v>
      </c>
    </row>
    <row r="65" spans="1:8" x14ac:dyDescent="0.25">
      <c r="A65" s="202" t="s">
        <v>38</v>
      </c>
      <c r="B65" s="192">
        <v>6386.1715117634376</v>
      </c>
      <c r="C65" s="193">
        <v>6591.8062372739569</v>
      </c>
      <c r="D65" s="193">
        <v>6760.4827554368958</v>
      </c>
      <c r="E65" s="193">
        <v>6996.6081166429876</v>
      </c>
      <c r="F65" s="193">
        <v>7326.6807398768224</v>
      </c>
      <c r="G65" s="193">
        <v>7035.8119076061248</v>
      </c>
      <c r="H65" s="195">
        <v>7724.5327295501584</v>
      </c>
    </row>
    <row r="66" spans="1:8" x14ac:dyDescent="0.25">
      <c r="A66" s="17" t="s">
        <v>78</v>
      </c>
      <c r="B66" s="196">
        <v>869.71316986755721</v>
      </c>
      <c r="C66" s="194">
        <v>945.11440779609234</v>
      </c>
      <c r="D66" s="194">
        <v>978.7985434879763</v>
      </c>
      <c r="E66" s="194">
        <v>1015.297730037839</v>
      </c>
      <c r="F66" s="194">
        <v>1053.4696800852848</v>
      </c>
      <c r="G66" s="194">
        <v>1005.6997004484035</v>
      </c>
      <c r="H66" s="197">
        <v>1166.5100324743398</v>
      </c>
    </row>
    <row r="67" spans="1:8" x14ac:dyDescent="0.25">
      <c r="A67" s="17" t="s">
        <v>56</v>
      </c>
      <c r="B67" s="196">
        <v>745.80831325767349</v>
      </c>
      <c r="C67" s="194">
        <v>747.1277339714045</v>
      </c>
      <c r="D67" s="194">
        <v>760.1107421931049</v>
      </c>
      <c r="E67" s="194">
        <v>784.14606818826564</v>
      </c>
      <c r="F67" s="194">
        <v>828.55173248247092</v>
      </c>
      <c r="G67" s="194">
        <v>744.13545308849314</v>
      </c>
      <c r="H67" s="197">
        <v>803.07869437754164</v>
      </c>
    </row>
    <row r="68" spans="1:8" x14ac:dyDescent="0.25">
      <c r="A68" s="17" t="s">
        <v>57</v>
      </c>
      <c r="B68" s="196">
        <v>648.19958589293935</v>
      </c>
      <c r="C68" s="194">
        <v>680.98713084755275</v>
      </c>
      <c r="D68" s="194">
        <v>690.12817507911268</v>
      </c>
      <c r="E68" s="194">
        <v>700.09091842478438</v>
      </c>
      <c r="F68" s="194">
        <v>727.16131455820062</v>
      </c>
      <c r="G68" s="194">
        <v>651.15635474440091</v>
      </c>
      <c r="H68" s="197">
        <v>726.74179432494623</v>
      </c>
    </row>
    <row r="69" spans="1:8" x14ac:dyDescent="0.25">
      <c r="A69" s="17" t="s">
        <v>41</v>
      </c>
      <c r="B69" s="196">
        <v>315.83529518370835</v>
      </c>
      <c r="C69" s="194">
        <v>331.07598894514524</v>
      </c>
      <c r="D69" s="194">
        <v>340.80213067206699</v>
      </c>
      <c r="E69" s="194">
        <v>366.08229699621427</v>
      </c>
      <c r="F69" s="194">
        <v>380.91731800378705</v>
      </c>
      <c r="G69" s="194">
        <v>619.92118889443248</v>
      </c>
      <c r="H69" s="197">
        <v>697.51860257876262</v>
      </c>
    </row>
    <row r="70" spans="1:8" x14ac:dyDescent="0.25">
      <c r="A70" s="17" t="s">
        <v>50</v>
      </c>
      <c r="B70" s="196">
        <v>483.09746013232103</v>
      </c>
      <c r="C70" s="194">
        <v>521.63427736259598</v>
      </c>
      <c r="D70" s="194">
        <v>538.67428755615697</v>
      </c>
      <c r="E70" s="194">
        <v>557.66413688110788</v>
      </c>
      <c r="F70" s="194">
        <v>586.35827639738511</v>
      </c>
      <c r="G70" s="194">
        <v>530.45302004510415</v>
      </c>
      <c r="H70" s="197">
        <v>578.44996195832482</v>
      </c>
    </row>
    <row r="71" spans="1:8" x14ac:dyDescent="0.25">
      <c r="A71" s="17" t="s">
        <v>36</v>
      </c>
      <c r="B71" s="196">
        <v>418.7971631447765</v>
      </c>
      <c r="C71" s="194">
        <v>413.1612017506398</v>
      </c>
      <c r="D71" s="194">
        <v>430.33410863476041</v>
      </c>
      <c r="E71" s="194">
        <v>460.85939386037347</v>
      </c>
      <c r="F71" s="194">
        <v>497.29003531976178</v>
      </c>
      <c r="G71" s="194">
        <v>484.20560394166245</v>
      </c>
      <c r="H71" s="197">
        <v>519.76181472865721</v>
      </c>
    </row>
    <row r="72" spans="1:8" x14ac:dyDescent="0.25">
      <c r="A72" s="17" t="s">
        <v>51</v>
      </c>
      <c r="B72" s="196">
        <v>395.78805005527056</v>
      </c>
      <c r="C72" s="194">
        <v>406.72741187909975</v>
      </c>
      <c r="D72" s="194">
        <v>415.78786454354673</v>
      </c>
      <c r="E72" s="194">
        <v>428.47849917809668</v>
      </c>
      <c r="F72" s="194">
        <v>448.18478466041984</v>
      </c>
      <c r="G72" s="194">
        <v>438.89645347906281</v>
      </c>
      <c r="H72" s="197">
        <v>479.50815246814381</v>
      </c>
    </row>
    <row r="73" spans="1:8" x14ac:dyDescent="0.25">
      <c r="A73" s="17" t="s">
        <v>58</v>
      </c>
      <c r="B73" s="196">
        <v>482.00178808043984</v>
      </c>
      <c r="C73" s="194">
        <v>496.92479452262313</v>
      </c>
      <c r="D73" s="194">
        <v>512.14515024330649</v>
      </c>
      <c r="E73" s="194">
        <v>518.52442167691379</v>
      </c>
      <c r="F73" s="194">
        <v>532.05508513275799</v>
      </c>
      <c r="G73" s="194">
        <v>446.52364514010162</v>
      </c>
      <c r="H73" s="197">
        <v>448.19974848774439</v>
      </c>
    </row>
    <row r="74" spans="1:8" x14ac:dyDescent="0.25">
      <c r="A74" s="203" t="s">
        <v>40</v>
      </c>
      <c r="B74" s="196">
        <v>406.86999023715504</v>
      </c>
      <c r="C74" s="194">
        <v>409.64903626520976</v>
      </c>
      <c r="D74" s="194">
        <v>420.60572882853467</v>
      </c>
      <c r="E74" s="194">
        <v>423.96237819299739</v>
      </c>
      <c r="F74" s="194">
        <v>445.92215169106038</v>
      </c>
      <c r="G74" s="194">
        <v>398.4299643885513</v>
      </c>
      <c r="H74" s="197">
        <v>437.62258498085271</v>
      </c>
    </row>
    <row r="75" spans="1:8" x14ac:dyDescent="0.25">
      <c r="A75" s="17" t="s">
        <v>66</v>
      </c>
      <c r="B75" s="196">
        <v>304.94118449643207</v>
      </c>
      <c r="C75" s="194">
        <v>308.0448860716611</v>
      </c>
      <c r="D75" s="194">
        <v>331.84584450125601</v>
      </c>
      <c r="E75" s="194">
        <v>350.07618112385546</v>
      </c>
      <c r="F75" s="194">
        <v>384.5864525486943</v>
      </c>
      <c r="G75" s="194">
        <v>385.17317888246009</v>
      </c>
      <c r="H75" s="197">
        <v>421.90794205632795</v>
      </c>
    </row>
    <row r="76" spans="1:8" x14ac:dyDescent="0.25">
      <c r="A76" s="17" t="s">
        <v>59</v>
      </c>
      <c r="B76" s="196">
        <v>346.98368637290349</v>
      </c>
      <c r="C76" s="194">
        <v>367.06791489318107</v>
      </c>
      <c r="D76" s="194">
        <v>372.82857466907046</v>
      </c>
      <c r="E76" s="194">
        <v>389.12373059365979</v>
      </c>
      <c r="F76" s="194">
        <v>406.69298818176037</v>
      </c>
      <c r="G76" s="194">
        <v>375.003590001075</v>
      </c>
      <c r="H76" s="197">
        <v>411.75386508971189</v>
      </c>
    </row>
    <row r="77" spans="1:8" x14ac:dyDescent="0.25">
      <c r="A77" s="17" t="s">
        <v>60</v>
      </c>
      <c r="B77" s="196">
        <v>384.45567054724177</v>
      </c>
      <c r="C77" s="194">
        <v>352.39763074165006</v>
      </c>
      <c r="D77" s="194">
        <v>353.7115362562015</v>
      </c>
      <c r="E77" s="194">
        <v>364.14681657402883</v>
      </c>
      <c r="F77" s="194">
        <v>380.00003436756026</v>
      </c>
      <c r="G77" s="194">
        <v>345.49362226491291</v>
      </c>
      <c r="H77" s="197">
        <v>370.74469115013471</v>
      </c>
    </row>
    <row r="78" spans="1:8" x14ac:dyDescent="0.25">
      <c r="A78" s="17" t="s">
        <v>67</v>
      </c>
      <c r="B78" s="196">
        <v>159.78029008005228</v>
      </c>
      <c r="C78" s="194">
        <v>173.05962321128132</v>
      </c>
      <c r="D78" s="194">
        <v>176.6550237828929</v>
      </c>
      <c r="E78" s="194">
        <v>182.94898276371734</v>
      </c>
      <c r="F78" s="194">
        <v>191.03960530483718</v>
      </c>
      <c r="G78" s="194">
        <v>174.51740919662618</v>
      </c>
      <c r="H78" s="197">
        <v>197.12810730129843</v>
      </c>
    </row>
    <row r="79" spans="1:8" x14ac:dyDescent="0.25">
      <c r="A79" s="17" t="s">
        <v>49</v>
      </c>
      <c r="B79" s="196">
        <v>153.01842827415663</v>
      </c>
      <c r="C79" s="194">
        <v>161.06231456193603</v>
      </c>
      <c r="D79" s="194">
        <v>158.31007900543864</v>
      </c>
      <c r="E79" s="194">
        <v>166.97358880282181</v>
      </c>
      <c r="F79" s="194">
        <v>165.81430530859987</v>
      </c>
      <c r="G79" s="194">
        <v>153.60316539592054</v>
      </c>
      <c r="H79" s="197">
        <v>163.09986127626973</v>
      </c>
    </row>
    <row r="80" spans="1:8" x14ac:dyDescent="0.25">
      <c r="A80" s="204" t="s">
        <v>37</v>
      </c>
      <c r="B80" s="198">
        <v>270.94404597234569</v>
      </c>
      <c r="C80" s="199">
        <v>277.80296556437361</v>
      </c>
      <c r="D80" s="199">
        <v>279.68319849263605</v>
      </c>
      <c r="E80" s="199">
        <v>288.20225143684843</v>
      </c>
      <c r="F80" s="199">
        <v>298.63697583424209</v>
      </c>
      <c r="G80" s="199">
        <v>282.59955769491825</v>
      </c>
      <c r="H80" s="200">
        <v>302.50687629710211</v>
      </c>
    </row>
    <row r="84" spans="1:7" x14ac:dyDescent="0.25">
      <c r="A84" s="222" t="s">
        <v>102</v>
      </c>
      <c r="B84" s="222"/>
      <c r="C84" s="222"/>
      <c r="D84" s="222"/>
      <c r="E84" s="222"/>
      <c r="F84" s="222"/>
      <c r="G84" s="222"/>
    </row>
    <row r="85" spans="1:7" x14ac:dyDescent="0.25">
      <c r="A85" s="222"/>
      <c r="B85" s="222"/>
      <c r="C85" s="222"/>
      <c r="D85" s="222"/>
      <c r="E85" s="222"/>
      <c r="F85" s="222"/>
      <c r="G85" s="222"/>
    </row>
    <row r="86" spans="1:7" ht="44.25" customHeight="1" x14ac:dyDescent="0.25">
      <c r="A86" s="222"/>
      <c r="B86" s="222"/>
      <c r="C86" s="222"/>
      <c r="D86" s="222"/>
      <c r="E86" s="222"/>
      <c r="F86" s="222"/>
      <c r="G86" s="222"/>
    </row>
    <row r="88" spans="1:7" x14ac:dyDescent="0.25">
      <c r="A88" s="103" t="s">
        <v>94</v>
      </c>
    </row>
    <row r="100" spans="2:2" x14ac:dyDescent="0.25">
      <c r="B100" s="103"/>
    </row>
  </sheetData>
  <mergeCells count="5">
    <mergeCell ref="B4:H4"/>
    <mergeCell ref="B23:H23"/>
    <mergeCell ref="B43:H43"/>
    <mergeCell ref="B63:H63"/>
    <mergeCell ref="A84:G86"/>
  </mergeCells>
  <hyperlinks>
    <hyperlink ref="A88" r:id="rId1" display="Source: Blended Account, 2000–2020, Bureau of Economic Analysis, February 10, 2023." xr:uid="{F5AB0F98-8DA5-4A7C-A68D-8C88A1C55E52}"/>
  </hyperlinks>
  <pageMargins left="0.25" right="0.25" top="0.5" bottom="0.5" header="0.3" footer="0.3"/>
  <pageSetup scale="99" orientation="portrait" r:id="rId2"/>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Contents</vt:lpstr>
      <vt:lpstr>1. By Sponsor</vt:lpstr>
      <vt:lpstr>2. By Payer</vt:lpstr>
      <vt:lpstr>3. By Category-Hist &amp; Proj</vt:lpstr>
      <vt:lpstr>4. By Category-Per Capita</vt:lpstr>
      <vt:lpstr>5. By Medical Condition</vt:lpstr>
      <vt:lpstr>'2. By Payer'!Print_Titles</vt:lpstr>
      <vt:lpstr>'5. By Medical Condition'!Print_Titles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2019-05-17T02:39:04Z</dcterms:created>
  <dcterms:modified xsi:type="dcterms:W3CDTF">2025-01-04T00:00:21Z</dcterms:modified>
</cp:coreProperties>
</file>